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6835" windowHeight="11670"/>
  </bookViews>
  <sheets>
    <sheet name="Table 1.2 " sheetId="1" r:id="rId1"/>
  </sheets>
  <definedNames>
    <definedName name="_xlnm.Print_Area" localSheetId="0">'Table 1.2 '!$Q$1:$AD$58</definedName>
    <definedName name="Z_7D5F35CD_26AA_460E_BE95_23E2A00512DF_.wvu.Cols" localSheetId="0" hidden="1">'Table 1.2 '!$C:$C,'Table 1.2 '!#REF!</definedName>
    <definedName name="Z_7D5F35CD_26AA_460E_BE95_23E2A00512DF_.wvu.PrintArea" localSheetId="0" hidden="1">'Table 1.2 '!$A$1:$S$73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F9" i="1"/>
  <c r="F8" i="1" s="1"/>
  <c r="I9" i="1"/>
  <c r="K9" i="1"/>
  <c r="K8" i="1" s="1"/>
  <c r="M9" i="1"/>
  <c r="H10" i="1"/>
  <c r="M10" i="1"/>
  <c r="H11" i="1"/>
  <c r="M11" i="1"/>
  <c r="H12" i="1"/>
  <c r="M12" i="1"/>
  <c r="H13" i="1"/>
  <c r="M13" i="1"/>
  <c r="D14" i="1"/>
  <c r="I14" i="1"/>
  <c r="D18" i="1"/>
  <c r="D17" i="1" s="1"/>
  <c r="F18" i="1"/>
  <c r="F17" i="1" s="1"/>
  <c r="I18" i="1"/>
  <c r="I17" i="1" s="1"/>
  <c r="K18" i="1"/>
  <c r="H19" i="1"/>
  <c r="M19" i="1"/>
  <c r="H20" i="1"/>
  <c r="M20" i="1"/>
  <c r="S20" i="1"/>
  <c r="H21" i="1"/>
  <c r="M21" i="1"/>
  <c r="P21" i="1"/>
  <c r="S21" i="1"/>
  <c r="V21" i="1"/>
  <c r="H22" i="1"/>
  <c r="M22" i="1"/>
  <c r="P22" i="1"/>
  <c r="S22" i="1"/>
  <c r="V22" i="1"/>
  <c r="H23" i="1"/>
  <c r="M23" i="1"/>
  <c r="H24" i="1"/>
  <c r="M24" i="1"/>
  <c r="H25" i="1"/>
  <c r="M25" i="1"/>
  <c r="H26" i="1"/>
  <c r="M26" i="1"/>
  <c r="P26" i="1"/>
  <c r="S26" i="1"/>
  <c r="H27" i="1"/>
  <c r="M27" i="1"/>
  <c r="H28" i="1"/>
  <c r="M28" i="1"/>
  <c r="H29" i="1"/>
  <c r="M29" i="1"/>
  <c r="H30" i="1"/>
  <c r="M30" i="1"/>
  <c r="H31" i="1"/>
  <c r="M31" i="1"/>
  <c r="P31" i="1"/>
  <c r="S31" i="1"/>
  <c r="V31" i="1"/>
  <c r="Y31" i="1"/>
  <c r="H32" i="1"/>
  <c r="M32" i="1"/>
  <c r="H33" i="1"/>
  <c r="M33" i="1"/>
  <c r="H34" i="1"/>
  <c r="M34" i="1"/>
  <c r="P34" i="1"/>
  <c r="S34" i="1"/>
  <c r="V34" i="1"/>
  <c r="Y34" i="1"/>
  <c r="D35" i="1"/>
  <c r="F35" i="1"/>
  <c r="H35" i="1"/>
  <c r="I35" i="1"/>
  <c r="K35" i="1"/>
  <c r="M35" i="1" s="1"/>
  <c r="H47" i="1"/>
  <c r="M47" i="1"/>
  <c r="P47" i="1"/>
  <c r="S47" i="1"/>
  <c r="V47" i="1"/>
  <c r="Y47" i="1"/>
  <c r="D51" i="1"/>
  <c r="D50" i="1" s="1"/>
  <c r="F51" i="1"/>
  <c r="F50" i="1" s="1"/>
  <c r="H51" i="1"/>
  <c r="I51" i="1"/>
  <c r="I50" i="1" s="1"/>
  <c r="K51" i="1"/>
  <c r="K50" i="1" s="1"/>
  <c r="M50" i="1" s="1"/>
  <c r="M51" i="1"/>
  <c r="H52" i="1"/>
  <c r="M52" i="1"/>
  <c r="H53" i="1"/>
  <c r="M53" i="1"/>
  <c r="P53" i="1"/>
  <c r="S53" i="1"/>
  <c r="D54" i="1"/>
  <c r="F54" i="1"/>
  <c r="H54" i="1" s="1"/>
  <c r="I54" i="1"/>
  <c r="K54" i="1"/>
  <c r="M54" i="1"/>
  <c r="H55" i="1"/>
  <c r="M55" i="1"/>
  <c r="H56" i="1"/>
  <c r="M56" i="1"/>
  <c r="H50" i="1" l="1"/>
  <c r="H18" i="1"/>
  <c r="I8" i="1"/>
  <c r="H17" i="1"/>
  <c r="H9" i="1"/>
  <c r="M18" i="1"/>
  <c r="K17" i="1"/>
  <c r="D8" i="1"/>
  <c r="K58" i="1"/>
  <c r="M8" i="1"/>
  <c r="K57" i="1"/>
  <c r="I58" i="1"/>
  <c r="I57" i="1"/>
  <c r="H8" i="1"/>
  <c r="F57" i="1"/>
  <c r="F58" i="1"/>
  <c r="M17" i="1"/>
  <c r="D57" i="1"/>
  <c r="D58" i="1"/>
  <c r="M58" i="1" l="1"/>
  <c r="H58" i="1"/>
  <c r="H57" i="1"/>
  <c r="M57" i="1"/>
</calcChain>
</file>

<file path=xl/sharedStrings.xml><?xml version="1.0" encoding="utf-8"?>
<sst xmlns="http://schemas.openxmlformats.org/spreadsheetml/2006/main" count="348" uniqueCount="160">
  <si>
    <t xml:space="preserve">NEA </t>
  </si>
  <si>
    <t xml:space="preserve">OECD </t>
  </si>
  <si>
    <t>N/A</t>
  </si>
  <si>
    <t>*</t>
  </si>
  <si>
    <t>New Zealand</t>
  </si>
  <si>
    <t>Australia</t>
  </si>
  <si>
    <t>Non-nuclear countries</t>
  </si>
  <si>
    <t>Korea</t>
  </si>
  <si>
    <t>9.5-N/A</t>
  </si>
  <si>
    <t>33.1-N/A</t>
  </si>
  <si>
    <t>349.1-N/A</t>
  </si>
  <si>
    <t>9.8-N/A</t>
  </si>
  <si>
    <t>339-N/A</t>
  </si>
  <si>
    <t>Japan</t>
  </si>
  <si>
    <t>Nuclear countries</t>
  </si>
  <si>
    <t>Pacific</t>
  </si>
  <si>
    <t>3.7-3.8</t>
  </si>
  <si>
    <t>4.8-5.0</t>
  </si>
  <si>
    <t>3.2-3.4</t>
  </si>
  <si>
    <t>3.6-3.8</t>
  </si>
  <si>
    <t>Turkey</t>
  </si>
  <si>
    <t>29.0-39.5</t>
  </si>
  <si>
    <t>27.7-35.2</t>
  </si>
  <si>
    <t>26.4-31.0</t>
  </si>
  <si>
    <t>26.0-27.8</t>
  </si>
  <si>
    <t>(b)</t>
  </si>
  <si>
    <t xml:space="preserve">Portugal </t>
  </si>
  <si>
    <t>Poland</t>
  </si>
  <si>
    <t>Norway</t>
  </si>
  <si>
    <t>Luxembourg</t>
  </si>
  <si>
    <t>3.4-4.0</t>
  </si>
  <si>
    <t>3.1-3.4</t>
  </si>
  <si>
    <t>Latvia</t>
  </si>
  <si>
    <t>Italy</t>
  </si>
  <si>
    <t>Israel</t>
  </si>
  <si>
    <t>6.3-6.8</t>
  </si>
  <si>
    <t>6.1-6.3</t>
  </si>
  <si>
    <t xml:space="preserve">Ireland </t>
  </si>
  <si>
    <t>Iceland</t>
  </si>
  <si>
    <t>Greece</t>
  </si>
  <si>
    <t>3.6-4.2</t>
  </si>
  <si>
    <t>2.9-3.7</t>
  </si>
  <si>
    <t>2.8-3.2</t>
  </si>
  <si>
    <t>2.3-2.4</t>
  </si>
  <si>
    <t>Estonia</t>
  </si>
  <si>
    <t>Denmark</t>
  </si>
  <si>
    <t>Austria</t>
  </si>
  <si>
    <t>United Kingdom</t>
  </si>
  <si>
    <t>5.9-15.0</t>
  </si>
  <si>
    <t>1.0-2.9</t>
  </si>
  <si>
    <t>17.0-19.3</t>
  </si>
  <si>
    <t>8.9-16.1</t>
  </si>
  <si>
    <t>1.5-2.9</t>
  </si>
  <si>
    <t>16.9-18.0</t>
  </si>
  <si>
    <t>11.9-17.0</t>
  </si>
  <si>
    <t>2.0-2.9</t>
  </si>
  <si>
    <t>16.8-17.1</t>
  </si>
  <si>
    <t>15.1-17.4</t>
  </si>
  <si>
    <t>2.5-2.9</t>
  </si>
  <si>
    <t>16.6-16.7</t>
  </si>
  <si>
    <t>Switzerland</t>
  </si>
  <si>
    <t>Sweden</t>
  </si>
  <si>
    <t>Spain</t>
  </si>
  <si>
    <t>8.0-18.4</t>
  </si>
  <si>
    <t>0.7-1.8</t>
  </si>
  <si>
    <t>8.7-9.8</t>
  </si>
  <si>
    <t>13.7-16.3</t>
  </si>
  <si>
    <t>4.3-5.1</t>
  </si>
  <si>
    <t>15.2-17.5</t>
  </si>
  <si>
    <t>4.0-4.6</t>
  </si>
  <si>
    <t>Slovenia</t>
  </si>
  <si>
    <t>27.3-28.7</t>
  </si>
  <si>
    <t>9.4-9.9</t>
  </si>
  <si>
    <t>27.8-29.3</t>
  </si>
  <si>
    <t>9.2-9.7</t>
  </si>
  <si>
    <t>29.0-31.4</t>
  </si>
  <si>
    <t>8.6-9.3</t>
  </si>
  <si>
    <t>30.7-32.5</t>
  </si>
  <si>
    <t>8.3-8.8</t>
  </si>
  <si>
    <t>Slovak Republic</t>
  </si>
  <si>
    <t>31.5-35.3</t>
  </si>
  <si>
    <t>Russia</t>
  </si>
  <si>
    <t>2.4-N/A</t>
  </si>
  <si>
    <t>2.4-3</t>
  </si>
  <si>
    <t>1.2-1.3</t>
  </si>
  <si>
    <t>Romania</t>
  </si>
  <si>
    <t>Netherlands</t>
  </si>
  <si>
    <t>18.2-32.9</t>
  </si>
  <si>
    <t>7.3-13.2</t>
  </si>
  <si>
    <t>29.6-47.9</t>
  </si>
  <si>
    <t>7.1-11.5</t>
  </si>
  <si>
    <t>33.3-34.4</t>
  </si>
  <si>
    <t>3.1-4.3</t>
  </si>
  <si>
    <t>9.3-12.5</t>
  </si>
  <si>
    <t>16.8-18.8</t>
  </si>
  <si>
    <t>10.1-11.3</t>
  </si>
  <si>
    <t>Hungary</t>
  </si>
  <si>
    <t>231-348</t>
  </si>
  <si>
    <t>225-294</t>
  </si>
  <si>
    <t>222-255</t>
  </si>
  <si>
    <t>204-219</t>
  </si>
  <si>
    <t>Germany</t>
  </si>
  <si>
    <t>61.0-63.0</t>
  </si>
  <si>
    <t xml:space="preserve">France </t>
  </si>
  <si>
    <t>21.5-35.4</t>
  </si>
  <si>
    <t>2.8-4.6</t>
  </si>
  <si>
    <t>Finland</t>
  </si>
  <si>
    <t>17.6-22.2</t>
  </si>
  <si>
    <t>3.9-5.1</t>
  </si>
  <si>
    <t>22.1-23.0</t>
  </si>
  <si>
    <t>Czech Republic</t>
  </si>
  <si>
    <t>12.8-25.3</t>
  </si>
  <si>
    <t>2.0-4.0</t>
  </si>
  <si>
    <t>15.6-15.8</t>
  </si>
  <si>
    <t>14.3-21.4</t>
  </si>
  <si>
    <t>2.0-3.0</t>
  </si>
  <si>
    <t>15.6-15.7</t>
  </si>
  <si>
    <t>12.7-12.8</t>
  </si>
  <si>
    <t>Bulgaria</t>
  </si>
  <si>
    <t>25-33</t>
  </si>
  <si>
    <t>23-29</t>
  </si>
  <si>
    <t>22-24</t>
  </si>
  <si>
    <t>Belgium (c)</t>
  </si>
  <si>
    <t xml:space="preserve">                   </t>
  </si>
  <si>
    <t>Eurasia</t>
  </si>
  <si>
    <t>N/A-25.36</t>
  </si>
  <si>
    <t>N/A-23.15</t>
  </si>
  <si>
    <t>Colombia</t>
  </si>
  <si>
    <t>Chile</t>
  </si>
  <si>
    <t>3.7-5.6</t>
  </si>
  <si>
    <t>51.9-87.0</t>
  </si>
  <si>
    <t>1421.4-1558.4</t>
  </si>
  <si>
    <t>4.2-6.0</t>
  </si>
  <si>
    <t>55.6-86.8</t>
  </si>
  <si>
    <t>1334.6-1446.5</t>
  </si>
  <si>
    <t>4.9-6.4</t>
  </si>
  <si>
    <t>61.8-86.2</t>
  </si>
  <si>
    <t>1259.1-1347.8</t>
  </si>
  <si>
    <t>7.7-7.8</t>
  </si>
  <si>
    <t>1184.2-1195.4</t>
  </si>
  <si>
    <t>United States</t>
  </si>
  <si>
    <t>Mexico</t>
  </si>
  <si>
    <t>5.6-6.4</t>
  </si>
  <si>
    <t>173.6-197.5</t>
  </si>
  <si>
    <t>5.9-6.5</t>
  </si>
  <si>
    <t>170.7-188.4</t>
  </si>
  <si>
    <t>6.0-6.2</t>
  </si>
  <si>
    <t>163.9-170.3</t>
  </si>
  <si>
    <t>5.5-5.6</t>
  </si>
  <si>
    <t>150.8-153.6</t>
  </si>
  <si>
    <t>Canada</t>
  </si>
  <si>
    <t>Argentina</t>
  </si>
  <si>
    <t>Americas</t>
  </si>
  <si>
    <t>%</t>
  </si>
  <si>
    <t>Nuclear</t>
  </si>
  <si>
    <t>Total</t>
  </si>
  <si>
    <t>Country</t>
  </si>
  <si>
    <t>(net GWe)</t>
  </si>
  <si>
    <r>
      <t>Total and nuclear electricity capacity</t>
    </r>
    <r>
      <rPr>
        <b/>
        <vertAlign val="superscript"/>
        <sz val="11"/>
        <color indexed="50"/>
        <rFont val="Caecilia Roman"/>
        <family val="1"/>
      </rPr>
      <t>(a)</t>
    </r>
  </si>
  <si>
    <t>Table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</si>
</sst>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0.00000000000000"/>
    <numFmt numFmtId="166" formatCode="#\ ##0.0"/>
  </numFmts>
  <fonts count="37">
    <font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sz val="11"/>
      <name val="Helvetica"/>
      <family val="2"/>
    </font>
    <font>
      <sz val="11"/>
      <color rgb="FFFF0000"/>
      <name val="Helvetica"/>
      <family val="2"/>
    </font>
    <font>
      <sz val="10"/>
      <color indexed="10"/>
      <name val="Arial"/>
      <family val="2"/>
    </font>
    <font>
      <sz val="11"/>
      <name val="Wingdings"/>
      <charset val="2"/>
    </font>
    <font>
      <i/>
      <sz val="11"/>
      <color rgb="FFFF000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10"/>
      <name val="Times New Roman"/>
      <family val="1"/>
    </font>
    <font>
      <sz val="11"/>
      <color rgb="FFFF0000"/>
      <name val="Arial"/>
      <family val="2"/>
    </font>
    <font>
      <sz val="11"/>
      <color rgb="FF00B0F0"/>
      <name val="Helvetica"/>
      <family val="2"/>
    </font>
    <font>
      <sz val="11"/>
      <color rgb="FFFF0000"/>
      <name val="Calibri"/>
      <family val="2"/>
    </font>
    <font>
      <b/>
      <sz val="9"/>
      <name val="Arial Narrow"/>
      <family val="2"/>
    </font>
    <font>
      <sz val="10"/>
      <name val="Helvetica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b/>
      <sz val="9"/>
      <color rgb="FFFF0000"/>
      <name val="Arial Narrow"/>
      <family val="2"/>
    </font>
    <font>
      <i/>
      <sz val="9"/>
      <color rgb="FF0070C0"/>
      <name val="Arial"/>
      <family val="2"/>
    </font>
    <font>
      <i/>
      <sz val="9"/>
      <color rgb="FF0070C0"/>
      <name val="Arial Narrow"/>
      <family val="2"/>
    </font>
    <font>
      <i/>
      <sz val="11"/>
      <color rgb="FFFF0000"/>
      <name val="Calibri"/>
      <family val="2"/>
    </font>
    <font>
      <b/>
      <sz val="11"/>
      <name val="Helvetica"/>
      <family val="2"/>
    </font>
    <font>
      <b/>
      <sz val="10"/>
      <name val="Helvetica"/>
      <family val="2"/>
    </font>
    <font>
      <sz val="11"/>
      <name val="Caecilia Roman"/>
      <family val="1"/>
    </font>
    <font>
      <i/>
      <sz val="11"/>
      <name val="Caecilia Roman"/>
      <family val="1"/>
    </font>
    <font>
      <b/>
      <sz val="11"/>
      <color rgb="FF2A4A84"/>
      <name val="Caecilia Roman"/>
      <family val="1"/>
    </font>
    <font>
      <sz val="10"/>
      <color rgb="FF2A4A84"/>
      <name val="Arial"/>
      <family val="2"/>
    </font>
    <font>
      <b/>
      <sz val="11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  <font>
      <b/>
      <sz val="10"/>
      <name val="Arial"/>
      <family val="2"/>
    </font>
    <font>
      <b/>
      <sz val="10"/>
      <color rgb="FF2A4A8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1" applyNumberFormat="1" applyFont="1"/>
    <xf numFmtId="164" fontId="5" fillId="0" borderId="0" xfId="0" applyNumberFormat="1" applyFont="1"/>
    <xf numFmtId="0" fontId="5" fillId="0" borderId="0" xfId="0" applyNumberFormat="1" applyFont="1" applyAlignment="1"/>
    <xf numFmtId="0" fontId="1" fillId="0" borderId="0" xfId="0" applyFont="1"/>
    <xf numFmtId="0" fontId="6" fillId="0" borderId="0" xfId="0" applyFont="1"/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1" applyNumberFormat="1" applyFont="1" applyAlignment="1"/>
    <xf numFmtId="0" fontId="4" fillId="0" borderId="0" xfId="0" applyFont="1" applyAlignment="1">
      <alignment horizontal="left"/>
    </xf>
    <xf numFmtId="0" fontId="7" fillId="0" borderId="0" xfId="0" applyFont="1"/>
    <xf numFmtId="0" fontId="5" fillId="0" borderId="0" xfId="0" applyFont="1"/>
    <xf numFmtId="0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NumberFormat="1" applyFont="1" applyBorder="1" applyAlignment="1"/>
    <xf numFmtId="0" fontId="12" fillId="0" borderId="0" xfId="0" applyFont="1" applyAlignment="1">
      <alignment horizontal="left"/>
    </xf>
    <xf numFmtId="0" fontId="12" fillId="0" borderId="0" xfId="0" applyNumberFormat="1" applyFont="1" applyAlignment="1"/>
    <xf numFmtId="0" fontId="12" fillId="0" borderId="0" xfId="0" applyFont="1" applyAlignment="1"/>
    <xf numFmtId="0" fontId="12" fillId="0" borderId="0" xfId="1" applyNumberFormat="1" applyFont="1" applyAlignment="1"/>
    <xf numFmtId="0" fontId="12" fillId="0" borderId="0" xfId="0" applyFont="1"/>
    <xf numFmtId="0" fontId="12" fillId="2" borderId="0" xfId="1" applyNumberFormat="1" applyFont="1" applyFill="1" applyAlignment="1"/>
    <xf numFmtId="0" fontId="12" fillId="2" borderId="0" xfId="0" applyFont="1" applyFill="1"/>
    <xf numFmtId="0" fontId="9" fillId="2" borderId="0" xfId="0" applyFont="1" applyFill="1"/>
    <xf numFmtId="0" fontId="9" fillId="2" borderId="0" xfId="0" quotePrefix="1" applyFont="1" applyFill="1"/>
    <xf numFmtId="0" fontId="9" fillId="0" borderId="0" xfId="0" applyNumberFormat="1" applyFont="1" applyAlignment="1"/>
    <xf numFmtId="0" fontId="9" fillId="0" borderId="0" xfId="0" applyFont="1" applyAlignment="1"/>
    <xf numFmtId="0" fontId="9" fillId="0" borderId="0" xfId="0" applyNumberFormat="1" applyFont="1" applyBorder="1" applyAlignment="1"/>
    <xf numFmtId="0" fontId="9" fillId="0" borderId="0" xfId="1" applyNumberFormat="1" applyFont="1" applyAlignment="1"/>
    <xf numFmtId="0" fontId="9" fillId="0" borderId="0" xfId="0" applyNumberFormat="1" applyFont="1" applyAlignment="1">
      <alignment horizontal="center" vertical="center"/>
    </xf>
    <xf numFmtId="0" fontId="0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/>
    <xf numFmtId="165" fontId="4" fillId="0" borderId="0" xfId="0" applyNumberFormat="1" applyFont="1"/>
    <xf numFmtId="0" fontId="0" fillId="0" borderId="0" xfId="0" applyBorder="1"/>
    <xf numFmtId="0" fontId="14" fillId="0" borderId="0" xfId="0" applyFont="1" applyBorder="1"/>
    <xf numFmtId="0" fontId="8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center"/>
    </xf>
    <xf numFmtId="2" fontId="5" fillId="0" borderId="0" xfId="0" applyNumberFormat="1" applyFont="1"/>
    <xf numFmtId="0" fontId="15" fillId="0" borderId="0" xfId="0" applyFont="1"/>
    <xf numFmtId="0" fontId="15" fillId="0" borderId="0" xfId="0" applyFont="1" applyAlignment="1"/>
    <xf numFmtId="0" fontId="15" fillId="0" borderId="0" xfId="1" applyNumberFormat="1" applyFont="1"/>
    <xf numFmtId="0" fontId="15" fillId="0" borderId="0" xfId="0" applyFont="1" applyAlignment="1">
      <alignment horizontal="right"/>
    </xf>
    <xf numFmtId="0" fontId="14" fillId="0" borderId="0" xfId="0" applyFont="1"/>
    <xf numFmtId="0" fontId="4" fillId="0" borderId="0" xfId="0" applyFont="1" applyFill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right" vertical="center"/>
    </xf>
    <xf numFmtId="166" fontId="17" fillId="3" borderId="2" xfId="0" applyNumberFormat="1" applyFont="1" applyFill="1" applyBorder="1" applyAlignment="1">
      <alignment horizontal="right" vertical="center"/>
    </xf>
    <xf numFmtId="166" fontId="17" fillId="3" borderId="2" xfId="1" applyNumberFormat="1" applyFont="1" applyFill="1" applyBorder="1" applyAlignment="1">
      <alignment horizontal="right" vertical="center"/>
    </xf>
    <xf numFmtId="166" fontId="17" fillId="3" borderId="2" xfId="0" applyNumberFormat="1" applyFont="1" applyFill="1" applyBorder="1" applyAlignment="1">
      <alignment vertical="center"/>
    </xf>
    <xf numFmtId="166" fontId="17" fillId="3" borderId="3" xfId="1" applyNumberFormat="1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left" vertical="center"/>
    </xf>
    <xf numFmtId="0" fontId="17" fillId="3" borderId="3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166" fontId="17" fillId="3" borderId="6" xfId="1" applyNumberFormat="1" applyFont="1" applyFill="1" applyBorder="1" applyAlignment="1">
      <alignment vertical="center"/>
    </xf>
    <xf numFmtId="166" fontId="17" fillId="3" borderId="7" xfId="0" applyNumberFormat="1" applyFont="1" applyFill="1" applyBorder="1" applyAlignment="1">
      <alignment horizontal="right" vertical="center"/>
    </xf>
    <xf numFmtId="166" fontId="17" fillId="3" borderId="7" xfId="1" applyNumberFormat="1" applyFont="1" applyFill="1" applyBorder="1" applyAlignment="1">
      <alignment horizontal="right" vertical="center"/>
    </xf>
    <xf numFmtId="166" fontId="17" fillId="3" borderId="7" xfId="0" applyNumberFormat="1" applyFont="1" applyFill="1" applyBorder="1" applyAlignment="1">
      <alignment vertical="center"/>
    </xf>
    <xf numFmtId="166" fontId="17" fillId="3" borderId="8" xfId="1" applyNumberFormat="1" applyFont="1" applyFill="1" applyBorder="1" applyAlignment="1">
      <alignment horizontal="right" vertical="center"/>
    </xf>
    <xf numFmtId="0" fontId="17" fillId="3" borderId="7" xfId="0" applyFont="1" applyFill="1" applyBorder="1" applyAlignment="1">
      <alignment horizontal="right" vertical="center"/>
    </xf>
    <xf numFmtId="0" fontId="18" fillId="0" borderId="0" xfId="0" applyFont="1" applyFill="1" applyAlignment="1">
      <alignment vertical="top"/>
    </xf>
    <xf numFmtId="164" fontId="19" fillId="0" borderId="9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164" fontId="19" fillId="0" borderId="9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center"/>
    </xf>
    <xf numFmtId="166" fontId="19" fillId="0" borderId="9" xfId="1" applyNumberFormat="1" applyFont="1" applyFill="1" applyBorder="1" applyAlignment="1">
      <alignment vertical="center"/>
    </xf>
    <xf numFmtId="166" fontId="19" fillId="0" borderId="0" xfId="0" applyNumberFormat="1" applyFont="1" applyFill="1" applyBorder="1" applyAlignment="1">
      <alignment horizontal="center" vertical="center"/>
    </xf>
    <xf numFmtId="166" fontId="19" fillId="0" borderId="0" xfId="1" applyNumberFormat="1" applyFont="1" applyFill="1" applyBorder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6" fontId="19" fillId="0" borderId="10" xfId="1" applyNumberFormat="1" applyFont="1" applyFill="1" applyBorder="1" applyAlignment="1">
      <alignment horizontal="right" vertical="center"/>
    </xf>
    <xf numFmtId="166" fontId="19" fillId="0" borderId="0" xfId="1" applyNumberFormat="1" applyFont="1" applyFill="1" applyBorder="1" applyAlignment="1">
      <alignment vertical="center"/>
    </xf>
    <xf numFmtId="166" fontId="19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8" fillId="0" borderId="0" xfId="0" applyFont="1" applyFill="1"/>
    <xf numFmtId="166" fontId="19" fillId="0" borderId="10" xfId="1" applyNumberFormat="1" applyFont="1" applyFill="1" applyBorder="1" applyAlignment="1">
      <alignment vertical="center"/>
    </xf>
    <xf numFmtId="0" fontId="18" fillId="0" borderId="2" xfId="0" applyFont="1" applyFill="1" applyBorder="1" applyAlignment="1">
      <alignment vertical="top"/>
    </xf>
    <xf numFmtId="164" fontId="22" fillId="3" borderId="2" xfId="0" applyNumberFormat="1" applyFont="1" applyFill="1" applyBorder="1" applyAlignment="1">
      <alignment horizontal="center"/>
    </xf>
    <xf numFmtId="0" fontId="22" fillId="3" borderId="3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vertical="center"/>
    </xf>
    <xf numFmtId="166" fontId="17" fillId="3" borderId="2" xfId="0" applyNumberFormat="1" applyFont="1" applyFill="1" applyBorder="1" applyAlignment="1">
      <alignment horizontal="center" vertical="center"/>
    </xf>
    <xf numFmtId="166" fontId="17" fillId="3" borderId="2" xfId="1" applyNumberFormat="1" applyFont="1" applyFill="1" applyBorder="1" applyAlignment="1">
      <alignment vertical="center"/>
    </xf>
    <xf numFmtId="166" fontId="17" fillId="3" borderId="3" xfId="1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166" fontId="19" fillId="0" borderId="9" xfId="1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left" vertical="center"/>
    </xf>
    <xf numFmtId="166" fontId="19" fillId="0" borderId="0" xfId="1" applyNumberFormat="1" applyFont="1" applyFill="1" applyBorder="1" applyAlignment="1">
      <alignment horizontal="center" vertical="center"/>
    </xf>
    <xf numFmtId="0" fontId="0" fillId="0" borderId="2" xfId="0" applyFont="1" applyBorder="1"/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vertical="center"/>
    </xf>
    <xf numFmtId="0" fontId="17" fillId="0" borderId="2" xfId="0" applyFont="1" applyFill="1" applyBorder="1" applyAlignment="1">
      <alignment horizontal="left" vertical="center"/>
    </xf>
    <xf numFmtId="164" fontId="17" fillId="0" borderId="2" xfId="0" applyNumberFormat="1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164" fontId="17" fillId="0" borderId="3" xfId="0" applyNumberFormat="1" applyFont="1" applyFill="1" applyBorder="1" applyAlignment="1">
      <alignment vertical="center"/>
    </xf>
    <xf numFmtId="166" fontId="17" fillId="0" borderId="2" xfId="1" applyNumberFormat="1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26" fillId="0" borderId="0" xfId="0" applyFont="1" applyFill="1"/>
    <xf numFmtId="0" fontId="16" fillId="3" borderId="9" xfId="0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6" fillId="3" borderId="10" xfId="0" applyFont="1" applyFill="1" applyBorder="1" applyAlignment="1">
      <alignment vertical="center"/>
    </xf>
    <xf numFmtId="0" fontId="16" fillId="3" borderId="9" xfId="0" applyFont="1" applyFill="1" applyBorder="1" applyAlignment="1"/>
    <xf numFmtId="0" fontId="16" fillId="3" borderId="0" xfId="0" applyFont="1" applyFill="1" applyBorder="1" applyAlignment="1"/>
    <xf numFmtId="0" fontId="16" fillId="3" borderId="10" xfId="0" applyFont="1" applyFill="1" applyBorder="1" applyAlignment="1"/>
    <xf numFmtId="0" fontId="16" fillId="3" borderId="0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166" fontId="17" fillId="3" borderId="9" xfId="1" applyNumberFormat="1" applyFont="1" applyFill="1" applyBorder="1" applyAlignment="1">
      <alignment vertical="center"/>
    </xf>
    <xf numFmtId="166" fontId="17" fillId="3" borderId="0" xfId="0" applyNumberFormat="1" applyFont="1" applyFill="1" applyBorder="1" applyAlignment="1">
      <alignment horizontal="left" vertical="center"/>
    </xf>
    <xf numFmtId="166" fontId="17" fillId="3" borderId="0" xfId="1" applyNumberFormat="1" applyFont="1" applyFill="1" applyBorder="1" applyAlignment="1">
      <alignment vertical="center"/>
    </xf>
    <xf numFmtId="166" fontId="17" fillId="3" borderId="0" xfId="0" applyNumberFormat="1" applyFont="1" applyFill="1" applyBorder="1" applyAlignment="1">
      <alignment vertical="center"/>
    </xf>
    <xf numFmtId="166" fontId="17" fillId="3" borderId="10" xfId="1" applyNumberFormat="1" applyFont="1" applyFill="1" applyBorder="1" applyAlignment="1">
      <alignment vertical="center"/>
    </xf>
    <xf numFmtId="0" fontId="17" fillId="3" borderId="0" xfId="0" applyFont="1" applyFill="1" applyBorder="1" applyAlignment="1">
      <alignment horizontal="right" vertical="center"/>
    </xf>
    <xf numFmtId="164" fontId="19" fillId="0" borderId="10" xfId="0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>
      <alignment horizontal="left" vertical="center"/>
    </xf>
    <xf numFmtId="164" fontId="19" fillId="0" borderId="10" xfId="0" applyNumberFormat="1" applyFont="1" applyFill="1" applyBorder="1" applyAlignment="1">
      <alignment horizontal="center" vertical="center"/>
    </xf>
    <xf numFmtId="17" fontId="19" fillId="0" borderId="10" xfId="0" applyNumberFormat="1" applyFont="1" applyFill="1" applyBorder="1" applyAlignment="1">
      <alignment horizontal="center"/>
    </xf>
    <xf numFmtId="166" fontId="19" fillId="0" borderId="0" xfId="0" quotePrefix="1" applyNumberFormat="1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left" vertical="center"/>
    </xf>
    <xf numFmtId="166" fontId="17" fillId="0" borderId="3" xfId="1" applyNumberFormat="1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164" fontId="19" fillId="0" borderId="9" xfId="1" applyNumberFormat="1" applyFont="1" applyFill="1" applyBorder="1" applyAlignment="1">
      <alignment horizontal="center" vertical="center"/>
    </xf>
    <xf numFmtId="16" fontId="19" fillId="0" borderId="0" xfId="0" applyNumberFormat="1" applyFont="1" applyFill="1" applyBorder="1" applyAlignment="1">
      <alignment horizontal="center" vertical="center"/>
    </xf>
    <xf numFmtId="17" fontId="19" fillId="0" borderId="10" xfId="0" applyNumberFormat="1" applyFont="1" applyFill="1" applyBorder="1" applyAlignment="1">
      <alignment horizontal="center" vertical="center"/>
    </xf>
    <xf numFmtId="166" fontId="19" fillId="0" borderId="0" xfId="1" applyNumberFormat="1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>
      <alignment horizontal="right" vertical="center"/>
    </xf>
    <xf numFmtId="164" fontId="19" fillId="0" borderId="10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/>
    </xf>
    <xf numFmtId="166" fontId="19" fillId="0" borderId="1" xfId="1" applyNumberFormat="1" applyFont="1" applyFill="1" applyBorder="1" applyAlignment="1">
      <alignment vertical="center"/>
    </xf>
    <xf numFmtId="166" fontId="19" fillId="0" borderId="2" xfId="0" applyNumberFormat="1" applyFont="1" applyFill="1" applyBorder="1" applyAlignment="1">
      <alignment horizontal="right" vertical="center"/>
    </xf>
    <xf numFmtId="166" fontId="19" fillId="0" borderId="2" xfId="1" applyNumberFormat="1" applyFont="1" applyFill="1" applyBorder="1" applyAlignment="1">
      <alignment horizontal="right" vertical="center"/>
    </xf>
    <xf numFmtId="166" fontId="19" fillId="0" borderId="2" xfId="0" applyNumberFormat="1" applyFont="1" applyFill="1" applyBorder="1" applyAlignment="1">
      <alignment vertical="center"/>
    </xf>
    <xf numFmtId="166" fontId="19" fillId="0" borderId="3" xfId="1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164" fontId="19" fillId="0" borderId="9" xfId="1" applyNumberFormat="1" applyFont="1" applyFill="1" applyBorder="1" applyAlignment="1">
      <alignment vertical="center"/>
    </xf>
    <xf numFmtId="0" fontId="19" fillId="4" borderId="1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/>
    </xf>
    <xf numFmtId="166" fontId="17" fillId="0" borderId="2" xfId="0" applyNumberFormat="1" applyFont="1" applyFill="1" applyBorder="1" applyAlignment="1">
      <alignment vertical="center"/>
    </xf>
    <xf numFmtId="166" fontId="17" fillId="0" borderId="3" xfId="0" applyNumberFormat="1" applyFont="1" applyFill="1" applyBorder="1" applyAlignment="1">
      <alignment vertical="center"/>
    </xf>
    <xf numFmtId="0" fontId="27" fillId="0" borderId="0" xfId="0" applyFont="1" applyFill="1"/>
    <xf numFmtId="0" fontId="16" fillId="3" borderId="9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166" fontId="17" fillId="3" borderId="9" xfId="0" applyNumberFormat="1" applyFont="1" applyFill="1" applyBorder="1" applyAlignment="1">
      <alignment horizontal="right" vertical="center"/>
    </xf>
    <xf numFmtId="166" fontId="17" fillId="3" borderId="0" xfId="0" applyNumberFormat="1" applyFont="1" applyFill="1" applyBorder="1" applyAlignment="1">
      <alignment horizontal="right" vertical="center"/>
    </xf>
    <xf numFmtId="166" fontId="17" fillId="3" borderId="10" xfId="0" applyNumberFormat="1" applyFont="1" applyFill="1" applyBorder="1" applyAlignment="1">
      <alignment horizontal="right" vertical="center"/>
    </xf>
    <xf numFmtId="0" fontId="19" fillId="3" borderId="0" xfId="0" applyFont="1" applyFill="1" applyBorder="1" applyAlignment="1">
      <alignment horizontal="right" vertical="center"/>
    </xf>
    <xf numFmtId="164" fontId="19" fillId="0" borderId="9" xfId="0" applyNumberFormat="1" applyFont="1" applyFill="1" applyBorder="1" applyAlignment="1">
      <alignment vertical="center"/>
    </xf>
    <xf numFmtId="164" fontId="19" fillId="0" borderId="0" xfId="0" applyNumberFormat="1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19" fillId="4" borderId="1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0" borderId="2" xfId="0" applyFont="1" applyFill="1" applyBorder="1"/>
    <xf numFmtId="164" fontId="17" fillId="0" borderId="1" xfId="0" applyNumberFormat="1" applyFont="1" applyFill="1" applyBorder="1" applyAlignment="1">
      <alignment vertical="center"/>
    </xf>
    <xf numFmtId="164" fontId="17" fillId="0" borderId="2" xfId="0" applyNumberFormat="1" applyFont="1" applyFill="1" applyBorder="1" applyAlignment="1">
      <alignment horizontal="left" vertical="center"/>
    </xf>
    <xf numFmtId="0" fontId="19" fillId="0" borderId="2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 vertical="center"/>
    </xf>
    <xf numFmtId="166" fontId="19" fillId="0" borderId="4" xfId="1" applyNumberFormat="1" applyFont="1" applyFill="1" applyBorder="1" applyAlignment="1">
      <alignment vertical="center"/>
    </xf>
    <xf numFmtId="166" fontId="19" fillId="0" borderId="5" xfId="0" applyNumberFormat="1" applyFont="1" applyFill="1" applyBorder="1" applyAlignment="1">
      <alignment horizontal="right" vertical="center"/>
    </xf>
    <xf numFmtId="166" fontId="19" fillId="0" borderId="5" xfId="1" applyNumberFormat="1" applyFont="1" applyFill="1" applyBorder="1" applyAlignment="1">
      <alignment horizontal="right" vertical="center"/>
    </xf>
    <xf numFmtId="166" fontId="19" fillId="0" borderId="5" xfId="0" applyNumberFormat="1" applyFont="1" applyFill="1" applyBorder="1" applyAlignment="1">
      <alignment vertical="center"/>
    </xf>
    <xf numFmtId="166" fontId="19" fillId="0" borderId="11" xfId="1" applyNumberFormat="1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26" fillId="2" borderId="2" xfId="0" applyFont="1" applyFill="1" applyBorder="1"/>
    <xf numFmtId="0" fontId="22" fillId="0" borderId="1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right" vertical="center"/>
    </xf>
    <xf numFmtId="166" fontId="17" fillId="0" borderId="3" xfId="0" applyNumberFormat="1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right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0" fontId="16" fillId="3" borderId="5" xfId="0" applyFont="1" applyFill="1" applyBorder="1"/>
    <xf numFmtId="0" fontId="16" fillId="3" borderId="11" xfId="0" applyFont="1" applyFill="1" applyBorder="1"/>
    <xf numFmtId="166" fontId="17" fillId="3" borderId="0" xfId="0" applyNumberFormat="1" applyFont="1" applyFill="1" applyBorder="1" applyAlignment="1">
      <alignment horizontal="center" vertical="center"/>
    </xf>
    <xf numFmtId="166" fontId="17" fillId="3" borderId="11" xfId="0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17" fillId="2" borderId="2" xfId="0" applyFont="1" applyFill="1" applyBorder="1" applyAlignment="1"/>
    <xf numFmtId="0" fontId="0" fillId="0" borderId="0" xfId="0" applyAlignment="1"/>
    <xf numFmtId="0" fontId="17" fillId="2" borderId="0" xfId="0" applyFont="1" applyFill="1" applyBorder="1" applyAlignment="1"/>
    <xf numFmtId="0" fontId="17" fillId="2" borderId="5" xfId="0" applyFont="1" applyFill="1" applyBorder="1" applyAlignment="1"/>
    <xf numFmtId="0" fontId="28" fillId="0" borderId="0" xfId="0" applyFont="1" applyBorder="1" applyAlignment="1">
      <alignment horizontal="right" vertical="top"/>
    </xf>
    <xf numFmtId="0" fontId="0" fillId="0" borderId="0" xfId="0" applyFont="1" applyAlignment="1">
      <alignment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Border="1" applyAlignment="1">
      <alignment vertical="top"/>
    </xf>
    <xf numFmtId="0" fontId="28" fillId="0" borderId="0" xfId="0" applyFont="1" applyBorder="1" applyAlignment="1">
      <alignment horizontal="center" vertical="top"/>
    </xf>
    <xf numFmtId="0" fontId="28" fillId="0" borderId="0" xfId="1" applyNumberFormat="1" applyFont="1" applyBorder="1" applyAlignment="1">
      <alignment vertical="top"/>
    </xf>
    <xf numFmtId="0" fontId="28" fillId="0" borderId="0" xfId="0" applyFont="1" applyFill="1" applyBorder="1" applyAlignment="1">
      <alignment vertical="top"/>
    </xf>
    <xf numFmtId="0" fontId="28" fillId="0" borderId="0" xfId="0" applyNumberFormat="1" applyFont="1" applyBorder="1" applyAlignment="1">
      <alignment horizontal="center" vertical="top"/>
    </xf>
    <xf numFmtId="0" fontId="28" fillId="0" borderId="0" xfId="0" applyNumberFormat="1" applyFont="1" applyBorder="1" applyAlignment="1">
      <alignment vertical="top"/>
    </xf>
    <xf numFmtId="0" fontId="29" fillId="0" borderId="0" xfId="0" applyNumberFormat="1" applyFont="1" applyBorder="1" applyAlignment="1">
      <alignment horizontal="center" vertical="top"/>
    </xf>
    <xf numFmtId="0" fontId="30" fillId="0" borderId="0" xfId="0" applyFont="1" applyFill="1" applyAlignment="1">
      <alignment horizontal="right"/>
    </xf>
    <xf numFmtId="0" fontId="0" fillId="0" borderId="0" xfId="0" applyFont="1" applyAlignment="1"/>
    <xf numFmtId="0" fontId="31" fillId="0" borderId="0" xfId="0" applyFont="1" applyAlignment="1"/>
    <xf numFmtId="0" fontId="30" fillId="0" borderId="0" xfId="0" applyFont="1" applyFill="1" applyAlignment="1">
      <alignment horizontal="left"/>
    </xf>
    <xf numFmtId="0" fontId="32" fillId="0" borderId="0" xfId="0" applyFont="1" applyFill="1" applyAlignment="1">
      <alignment horizontal="left"/>
    </xf>
    <xf numFmtId="0" fontId="32" fillId="0" borderId="0" xfId="0" applyFont="1" applyFill="1" applyAlignment="1"/>
    <xf numFmtId="0" fontId="33" fillId="0" borderId="0" xfId="0" applyFont="1" applyFill="1" applyAlignment="1">
      <alignment horizontal="left"/>
    </xf>
    <xf numFmtId="0" fontId="35" fillId="0" borderId="0" xfId="0" applyFont="1"/>
    <xf numFmtId="0" fontId="30" fillId="0" borderId="0" xfId="0" applyFont="1" applyAlignment="1">
      <alignment horizontal="right"/>
    </xf>
    <xf numFmtId="0" fontId="36" fillId="0" borderId="0" xfId="0" applyFont="1"/>
    <xf numFmtId="0" fontId="30" fillId="0" borderId="0" xfId="0" applyFont="1" applyAlignment="1">
      <alignment horizontal="left"/>
    </xf>
    <xf numFmtId="0" fontId="30" fillId="0" borderId="0" xfId="0" applyFont="1"/>
    <xf numFmtId="0" fontId="32" fillId="0" borderId="0" xfId="0" applyFont="1"/>
    <xf numFmtId="0" fontId="32" fillId="0" borderId="0" xfId="0" applyFont="1" applyAlignment="1">
      <alignment horizontal="center"/>
    </xf>
    <xf numFmtId="0" fontId="32" fillId="0" borderId="0" xfId="0" applyFont="1" applyAlignment="1"/>
    <xf numFmtId="0" fontId="33" fillId="0" borderId="0" xfId="1" applyNumberFormat="1" applyFont="1"/>
    <xf numFmtId="0" fontId="33" fillId="0" borderId="0" xfId="0" applyFont="1"/>
    <xf numFmtId="0" fontId="17" fillId="0" borderId="11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vertical="center"/>
    </xf>
    <xf numFmtId="0" fontId="17" fillId="4" borderId="5" xfId="0" applyFont="1" applyFill="1" applyBorder="1" applyAlignment="1"/>
    <xf numFmtId="0" fontId="17" fillId="4" borderId="10" xfId="0" applyFont="1" applyFill="1" applyBorder="1" applyAlignment="1"/>
    <xf numFmtId="0" fontId="17" fillId="4" borderId="0" xfId="0" applyFont="1" applyFill="1" applyBorder="1" applyAlignment="1"/>
    <xf numFmtId="0" fontId="17" fillId="4" borderId="3" xfId="0" applyFont="1" applyFill="1" applyBorder="1" applyAlignment="1"/>
    <xf numFmtId="0" fontId="17" fillId="4" borderId="2" xfId="0" applyFont="1" applyFill="1" applyBorder="1" applyAlignment="1"/>
    <xf numFmtId="0" fontId="17" fillId="0" borderId="8" xfId="1" applyNumberFormat="1" applyFont="1" applyFill="1" applyBorder="1" applyAlignment="1">
      <alignment horizontal="center" vertical="center"/>
    </xf>
    <xf numFmtId="0" fontId="17" fillId="0" borderId="7" xfId="1" applyNumberFormat="1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19" fillId="4" borderId="10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4" fillId="4" borderId="3" xfId="0" applyFont="1" applyFill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17" fillId="3" borderId="10" xfId="0" applyFont="1" applyFill="1" applyBorder="1" applyAlignment="1">
      <alignment horizontal="left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6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7" fillId="3" borderId="8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4" fillId="3" borderId="3" xfId="0" applyFont="1" applyFill="1" applyBorder="1" applyAlignment="1">
      <alignment horizontal="left" vertical="center"/>
    </xf>
    <xf numFmtId="0" fontId="23" fillId="3" borderId="2" xfId="0" applyFont="1" applyFill="1" applyBorder="1" applyAlignment="1">
      <alignment horizontal="left" vertical="center"/>
    </xf>
    <xf numFmtId="0" fontId="17" fillId="0" borderId="11" xfId="1" applyNumberFormat="1" applyFont="1" applyFill="1" applyBorder="1" applyAlignment="1">
      <alignment horizontal="center" vertical="center"/>
    </xf>
    <xf numFmtId="0" fontId="17" fillId="0" borderId="5" xfId="1" applyNumberFormat="1" applyFont="1" applyFill="1" applyBorder="1" applyAlignment="1">
      <alignment horizontal="center" vertical="center"/>
    </xf>
    <xf numFmtId="0" fontId="17" fillId="0" borderId="3" xfId="1" applyNumberFormat="1" applyFont="1" applyFill="1" applyBorder="1" applyAlignment="1">
      <alignment horizontal="center" vertical="center"/>
    </xf>
    <xf numFmtId="0" fontId="17" fillId="0" borderId="2" xfId="1" applyNumberFormat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horizontal="center" vertical="center"/>
    </xf>
    <xf numFmtId="0" fontId="17" fillId="0" borderId="1" xfId="1" applyNumberFormat="1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75251</xdr:colOff>
      <xdr:row>59</xdr:row>
      <xdr:rowOff>374604</xdr:rowOff>
    </xdr:from>
    <xdr:to>
      <xdr:col>13</xdr:col>
      <xdr:colOff>0</xdr:colOff>
      <xdr:row>71</xdr:row>
      <xdr:rowOff>33748</xdr:rowOff>
    </xdr:to>
    <xdr:sp macro="" textlink="">
      <xdr:nvSpPr>
        <xdr:cNvPr id="2" name="TextBox 1"/>
        <xdr:cNvSpPr txBox="1"/>
      </xdr:nvSpPr>
      <xdr:spPr>
        <a:xfrm>
          <a:off x="684851" y="10880679"/>
          <a:ext cx="7239949" cy="18308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Includes electricity generated by the user (autoproduction) unless stated otherwise.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(b) Provisional data.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(c) Data from EU reference scenario and ELIA studies.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* Secretariat estimate; N/A Not available.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5"/>
  <sheetViews>
    <sheetView tabSelected="1" zoomScale="40" zoomScaleNormal="4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S21" sqref="S21"/>
    </sheetView>
  </sheetViews>
  <sheetFormatPr defaultRowHeight="14.25"/>
  <cols>
    <col min="1" max="1" width="2.28515625" style="3" customWidth="1"/>
    <col min="2" max="2" width="22.5703125" style="4" customWidth="1"/>
    <col min="3" max="3" width="0.28515625" style="4" hidden="1" customWidth="1"/>
    <col min="4" max="4" width="9.28515625" style="7" customWidth="1"/>
    <col min="5" max="5" width="3.28515625" style="6" customWidth="1"/>
    <col min="6" max="6" width="8.7109375" style="4" customWidth="1"/>
    <col min="7" max="7" width="3.140625" style="4" customWidth="1"/>
    <col min="8" max="8" width="5.85546875" style="4" bestFit="1" customWidth="1"/>
    <col min="9" max="9" width="8.7109375" style="4" customWidth="1"/>
    <col min="10" max="10" width="3.28515625" style="6" customWidth="1"/>
    <col min="11" max="11" width="8.7109375" style="4" customWidth="1"/>
    <col min="12" max="12" width="3.140625" style="5" customWidth="1"/>
    <col min="13" max="13" width="6.85546875" style="4" customWidth="1"/>
    <col min="14" max="14" width="14.140625" style="2" customWidth="1"/>
    <col min="15" max="15" width="13.140625" style="3" customWidth="1"/>
    <col min="16" max="16" width="13.5703125" style="2" customWidth="1"/>
    <col min="17" max="17" width="11.140625" style="2" customWidth="1"/>
    <col min="18" max="18" width="13.5703125" style="1" customWidth="1"/>
    <col min="19" max="19" width="13.42578125" customWidth="1"/>
    <col min="20" max="20" width="11.85546875" customWidth="1"/>
    <col min="21" max="21" width="12" customWidth="1"/>
    <col min="22" max="22" width="13" customWidth="1"/>
    <col min="23" max="23" width="11.85546875" customWidth="1"/>
    <col min="24" max="24" width="10.7109375" customWidth="1"/>
    <col min="25" max="25" width="12.85546875" customWidth="1"/>
    <col min="26" max="26" width="6.42578125" customWidth="1"/>
    <col min="28" max="28" width="4.28515625" customWidth="1"/>
    <col min="29" max="29" width="5.7109375" customWidth="1"/>
    <col min="30" max="30" width="5.42578125" customWidth="1"/>
  </cols>
  <sheetData>
    <row r="1" spans="1:30" s="242" customFormat="1" ht="17.100000000000001" customHeight="1">
      <c r="A1" s="251" t="s">
        <v>159</v>
      </c>
      <c r="B1" s="251"/>
      <c r="C1" s="251"/>
      <c r="D1" s="250"/>
      <c r="E1" s="249"/>
      <c r="F1" s="247"/>
      <c r="G1" s="247"/>
      <c r="H1" s="247"/>
      <c r="I1" s="247"/>
      <c r="J1" s="249"/>
      <c r="K1" s="247"/>
      <c r="L1" s="248"/>
      <c r="M1" s="247"/>
      <c r="N1" s="245"/>
      <c r="O1" s="246"/>
      <c r="P1" s="245"/>
      <c r="Q1" s="245"/>
      <c r="S1" s="244"/>
      <c r="AD1" s="243"/>
    </row>
    <row r="2" spans="1:30" s="222" customFormat="1" ht="17.100000000000001" customHeight="1">
      <c r="A2" s="241" t="s">
        <v>158</v>
      </c>
      <c r="B2" s="241"/>
      <c r="C2" s="241"/>
      <c r="D2" s="241"/>
      <c r="E2" s="240"/>
      <c r="F2" s="239"/>
      <c r="G2" s="239"/>
      <c r="H2" s="239"/>
      <c r="I2" s="239"/>
      <c r="J2" s="240"/>
      <c r="K2" s="239"/>
      <c r="L2" s="239"/>
      <c r="M2" s="239"/>
      <c r="N2" s="238"/>
      <c r="O2" s="238"/>
      <c r="P2" s="238"/>
      <c r="Q2" s="238"/>
      <c r="S2" s="237"/>
      <c r="T2" s="236"/>
      <c r="AD2" s="235"/>
    </row>
    <row r="3" spans="1:30" s="220" customFormat="1" ht="27" customHeight="1">
      <c r="A3" s="234"/>
      <c r="B3" s="234"/>
      <c r="C3" s="232"/>
      <c r="D3" s="232"/>
      <c r="E3" s="233"/>
      <c r="F3" s="232"/>
      <c r="G3" s="232"/>
      <c r="H3" s="232"/>
      <c r="I3" s="232"/>
      <c r="J3" s="233"/>
      <c r="K3" s="232"/>
      <c r="L3" s="232"/>
      <c r="M3" s="232"/>
      <c r="N3" s="232"/>
      <c r="O3" s="232"/>
      <c r="P3" s="232"/>
      <c r="Q3" s="232"/>
      <c r="S3" s="226"/>
      <c r="T3" s="226"/>
      <c r="AD3" s="232"/>
    </row>
    <row r="4" spans="1:30" s="220" customFormat="1" ht="15" customHeight="1">
      <c r="A4" s="231" t="s">
        <v>157</v>
      </c>
      <c r="B4" s="231"/>
      <c r="C4" s="228"/>
      <c r="D4" s="230"/>
      <c r="E4" s="228"/>
      <c r="F4" s="228"/>
      <c r="G4" s="228"/>
      <c r="H4" s="228"/>
      <c r="I4" s="228"/>
      <c r="J4" s="228"/>
      <c r="K4" s="228"/>
      <c r="L4" s="229"/>
      <c r="M4" s="228"/>
      <c r="N4" s="227"/>
      <c r="O4" s="228"/>
      <c r="P4" s="227"/>
      <c r="Q4" s="227"/>
      <c r="S4" s="226"/>
      <c r="T4" s="226"/>
      <c r="AD4" s="225"/>
    </row>
    <row r="5" spans="1:30" s="222" customFormat="1" ht="27" customHeight="1">
      <c r="A5" s="267" t="s">
        <v>156</v>
      </c>
      <c r="B5" s="268"/>
      <c r="C5" s="224"/>
      <c r="D5" s="273">
        <v>2019</v>
      </c>
      <c r="E5" s="274"/>
      <c r="F5" s="274"/>
      <c r="G5" s="274"/>
      <c r="H5" s="274"/>
      <c r="I5" s="273">
        <v>2020</v>
      </c>
      <c r="J5" s="274"/>
      <c r="K5" s="274"/>
      <c r="L5" s="274"/>
      <c r="M5" s="283"/>
      <c r="N5" s="259">
        <v>2025</v>
      </c>
      <c r="O5" s="260"/>
      <c r="P5" s="261"/>
      <c r="Q5" s="259">
        <v>2030</v>
      </c>
      <c r="R5" s="260"/>
      <c r="S5" s="261"/>
      <c r="T5" s="252">
        <v>2035</v>
      </c>
      <c r="U5" s="253"/>
      <c r="V5" s="254"/>
      <c r="W5" s="252">
        <v>2040</v>
      </c>
      <c r="X5" s="253"/>
      <c r="Y5" s="254"/>
    </row>
    <row r="6" spans="1:30" s="222" customFormat="1" ht="18.95" customHeight="1">
      <c r="A6" s="269"/>
      <c r="B6" s="270"/>
      <c r="C6" s="223"/>
      <c r="D6" s="290" t="s">
        <v>155</v>
      </c>
      <c r="E6" s="291"/>
      <c r="F6" s="263" t="s">
        <v>154</v>
      </c>
      <c r="G6" s="263"/>
      <c r="H6" s="291" t="s">
        <v>153</v>
      </c>
      <c r="I6" s="290" t="s">
        <v>155</v>
      </c>
      <c r="J6" s="291"/>
      <c r="K6" s="263" t="s">
        <v>154</v>
      </c>
      <c r="L6" s="263"/>
      <c r="M6" s="294" t="s">
        <v>153</v>
      </c>
      <c r="N6" s="255" t="s">
        <v>155</v>
      </c>
      <c r="O6" s="265" t="s">
        <v>154</v>
      </c>
      <c r="P6" s="257" t="s">
        <v>153</v>
      </c>
      <c r="Q6" s="262" t="s">
        <v>155</v>
      </c>
      <c r="R6" s="265" t="s">
        <v>154</v>
      </c>
      <c r="S6" s="282" t="s">
        <v>153</v>
      </c>
      <c r="T6" s="255" t="s">
        <v>155</v>
      </c>
      <c r="U6" s="265" t="s">
        <v>154</v>
      </c>
      <c r="V6" s="257" t="s">
        <v>153</v>
      </c>
      <c r="W6" s="255" t="s">
        <v>155</v>
      </c>
      <c r="X6" s="265" t="s">
        <v>154</v>
      </c>
      <c r="Y6" s="257" t="s">
        <v>153</v>
      </c>
    </row>
    <row r="7" spans="1:30" s="220" customFormat="1" ht="14.25" customHeight="1">
      <c r="A7" s="271"/>
      <c r="B7" s="272"/>
      <c r="C7" s="221"/>
      <c r="D7" s="292"/>
      <c r="E7" s="293"/>
      <c r="F7" s="264"/>
      <c r="G7" s="264"/>
      <c r="H7" s="293"/>
      <c r="I7" s="292"/>
      <c r="J7" s="293"/>
      <c r="K7" s="264"/>
      <c r="L7" s="264"/>
      <c r="M7" s="295"/>
      <c r="N7" s="262"/>
      <c r="O7" s="266"/>
      <c r="P7" s="282"/>
      <c r="Q7" s="256"/>
      <c r="R7" s="266"/>
      <c r="S7" s="258"/>
      <c r="T7" s="256"/>
      <c r="U7" s="266"/>
      <c r="V7" s="258"/>
      <c r="W7" s="256"/>
      <c r="X7" s="266"/>
      <c r="Y7" s="258"/>
    </row>
    <row r="8" spans="1:30" s="125" customFormat="1" ht="14.25" customHeight="1">
      <c r="A8" s="275" t="s">
        <v>152</v>
      </c>
      <c r="B8" s="276"/>
      <c r="C8" s="140"/>
      <c r="D8" s="219">
        <f>D9+D14</f>
        <v>1407.26</v>
      </c>
      <c r="E8" s="138"/>
      <c r="F8" s="179">
        <f>F9+F14</f>
        <v>114.05199999999999</v>
      </c>
      <c r="G8" s="218"/>
      <c r="H8" s="137">
        <f t="shared" ref="H8:H13" si="0">F8/D8*100</f>
        <v>8.1045435811434992</v>
      </c>
      <c r="I8" s="180">
        <f>I9+I14</f>
        <v>1373.28</v>
      </c>
      <c r="J8" s="138"/>
      <c r="K8" s="179">
        <f>K9+K14</f>
        <v>111.752</v>
      </c>
      <c r="L8" s="218"/>
      <c r="M8" s="135">
        <f t="shared" ref="M8:M13" si="1">K8/I8*100</f>
        <v>8.137597576604918</v>
      </c>
      <c r="N8" s="212"/>
      <c r="O8" s="69"/>
      <c r="P8" s="68"/>
      <c r="Q8" s="217"/>
      <c r="R8" s="216"/>
      <c r="S8" s="216"/>
      <c r="T8" s="215"/>
      <c r="U8" s="214"/>
      <c r="V8" s="213"/>
      <c r="W8" s="212"/>
      <c r="X8" s="69"/>
      <c r="Y8" s="68"/>
    </row>
    <row r="9" spans="1:30" s="204" customFormat="1" ht="14.25" customHeight="1">
      <c r="A9" s="279" t="s">
        <v>14</v>
      </c>
      <c r="B9" s="280"/>
      <c r="C9" s="211"/>
      <c r="D9" s="210">
        <f>SUM(D10:D13)</f>
        <v>1360.8</v>
      </c>
      <c r="E9" s="172"/>
      <c r="F9" s="209">
        <f>SUM(F10:F13)</f>
        <v>114.05199999999999</v>
      </c>
      <c r="G9" s="208"/>
      <c r="H9" s="123">
        <f t="shared" si="0"/>
        <v>8.3812463256907694</v>
      </c>
      <c r="I9" s="210">
        <f>SUM(I10:I13)</f>
        <v>1326.8</v>
      </c>
      <c r="J9" s="172"/>
      <c r="K9" s="209">
        <f>SUM(K10:K13)</f>
        <v>111.752</v>
      </c>
      <c r="L9" s="208"/>
      <c r="M9" s="118">
        <f t="shared" si="1"/>
        <v>8.4226710883328302</v>
      </c>
      <c r="N9" s="113"/>
      <c r="O9" s="147"/>
      <c r="P9" s="111"/>
      <c r="Q9" s="147"/>
      <c r="R9" s="147"/>
      <c r="S9" s="147"/>
      <c r="T9" s="207"/>
      <c r="U9" s="206"/>
      <c r="V9" s="205"/>
      <c r="W9" s="207"/>
      <c r="X9" s="206"/>
      <c r="Y9" s="205"/>
    </row>
    <row r="10" spans="1:30" s="192" customFormat="1" ht="14.25" customHeight="1">
      <c r="A10" s="277" t="s">
        <v>151</v>
      </c>
      <c r="B10" s="278"/>
      <c r="C10" s="203"/>
      <c r="D10" s="202">
        <v>36.1</v>
      </c>
      <c r="E10" s="201" t="s">
        <v>3</v>
      </c>
      <c r="F10" s="200">
        <v>1.7</v>
      </c>
      <c r="G10" s="199" t="s">
        <v>3</v>
      </c>
      <c r="H10" s="198">
        <f t="shared" si="0"/>
        <v>4.7091412742382266</v>
      </c>
      <c r="I10" s="200">
        <v>36.1</v>
      </c>
      <c r="J10" s="201" t="s">
        <v>3</v>
      </c>
      <c r="K10" s="200">
        <v>1.7</v>
      </c>
      <c r="L10" s="199" t="s">
        <v>3</v>
      </c>
      <c r="M10" s="198">
        <f t="shared" si="1"/>
        <v>4.7091412742382266</v>
      </c>
      <c r="N10" s="193" t="s">
        <v>2</v>
      </c>
      <c r="O10" s="193" t="s">
        <v>2</v>
      </c>
      <c r="P10" s="197" t="s">
        <v>2</v>
      </c>
      <c r="Q10" s="193" t="s">
        <v>2</v>
      </c>
      <c r="R10" s="193" t="s">
        <v>2</v>
      </c>
      <c r="S10" s="197" t="s">
        <v>2</v>
      </c>
      <c r="T10" s="196" t="s">
        <v>2</v>
      </c>
      <c r="U10" s="195" t="s">
        <v>2</v>
      </c>
      <c r="V10" s="194" t="s">
        <v>2</v>
      </c>
      <c r="W10" s="193" t="s">
        <v>2</v>
      </c>
      <c r="X10" s="193" t="s">
        <v>2</v>
      </c>
      <c r="Y10" s="193" t="s">
        <v>2</v>
      </c>
    </row>
    <row r="11" spans="1:30" s="92" customFormat="1" ht="14.25" customHeight="1">
      <c r="A11" s="277" t="s">
        <v>150</v>
      </c>
      <c r="B11" s="278"/>
      <c r="C11" s="91"/>
      <c r="D11" s="88">
        <v>149.9</v>
      </c>
      <c r="E11" s="87"/>
      <c r="F11" s="89">
        <v>12.7</v>
      </c>
      <c r="G11" s="85"/>
      <c r="H11" s="89">
        <f t="shared" si="0"/>
        <v>8.4723148765843881</v>
      </c>
      <c r="I11" s="88">
        <v>152.4</v>
      </c>
      <c r="J11" s="87"/>
      <c r="K11" s="89">
        <v>11.9</v>
      </c>
      <c r="L11" s="108"/>
      <c r="M11" s="84">
        <f t="shared" si="1"/>
        <v>7.8083989501312328</v>
      </c>
      <c r="N11" s="104" t="s">
        <v>149</v>
      </c>
      <c r="O11" s="103">
        <v>8.5</v>
      </c>
      <c r="P11" s="82" t="s">
        <v>148</v>
      </c>
      <c r="Q11" s="103" t="s">
        <v>147</v>
      </c>
      <c r="R11" s="103">
        <v>10.199999999999999</v>
      </c>
      <c r="S11" s="82" t="s">
        <v>146</v>
      </c>
      <c r="T11" s="81" t="s">
        <v>145</v>
      </c>
      <c r="U11" s="106">
        <v>11.1</v>
      </c>
      <c r="V11" s="82" t="s">
        <v>144</v>
      </c>
      <c r="W11" s="104" t="s">
        <v>143</v>
      </c>
      <c r="X11" s="103">
        <v>11.1</v>
      </c>
      <c r="Y11" s="82" t="s">
        <v>142</v>
      </c>
    </row>
    <row r="12" spans="1:30" s="92" customFormat="1" ht="14.25" customHeight="1">
      <c r="A12" s="277" t="s">
        <v>141</v>
      </c>
      <c r="B12" s="278"/>
      <c r="C12" s="91"/>
      <c r="D12" s="93">
        <v>75.7</v>
      </c>
      <c r="E12" s="90" t="s">
        <v>3</v>
      </c>
      <c r="F12" s="89">
        <v>1.552</v>
      </c>
      <c r="G12" s="142"/>
      <c r="H12" s="89">
        <f t="shared" si="0"/>
        <v>2.050198150594452</v>
      </c>
      <c r="I12" s="93">
        <v>75.7</v>
      </c>
      <c r="J12" s="87" t="s">
        <v>3</v>
      </c>
      <c r="K12" s="89">
        <v>1.552</v>
      </c>
      <c r="L12" s="108"/>
      <c r="M12" s="84">
        <f t="shared" si="1"/>
        <v>2.050198150594452</v>
      </c>
      <c r="N12" s="80" t="s">
        <v>2</v>
      </c>
      <c r="O12" s="109" t="s">
        <v>2</v>
      </c>
      <c r="P12" s="79" t="s">
        <v>2</v>
      </c>
      <c r="Q12" s="80" t="s">
        <v>2</v>
      </c>
      <c r="R12" s="109" t="s">
        <v>2</v>
      </c>
      <c r="S12" s="79" t="s">
        <v>2</v>
      </c>
      <c r="T12" s="80" t="s">
        <v>2</v>
      </c>
      <c r="U12" s="109" t="s">
        <v>2</v>
      </c>
      <c r="V12" s="79" t="s">
        <v>2</v>
      </c>
      <c r="W12" s="80" t="s">
        <v>2</v>
      </c>
      <c r="X12" s="109" t="s">
        <v>2</v>
      </c>
      <c r="Y12" s="79" t="s">
        <v>2</v>
      </c>
    </row>
    <row r="13" spans="1:30" s="92" customFormat="1" ht="14.25" customHeight="1">
      <c r="A13" s="277" t="s">
        <v>140</v>
      </c>
      <c r="B13" s="278"/>
      <c r="C13" s="91"/>
      <c r="D13" s="93">
        <v>1099.0999999999999</v>
      </c>
      <c r="E13" s="87"/>
      <c r="F13" s="89">
        <v>98.1</v>
      </c>
      <c r="G13" s="108"/>
      <c r="H13" s="89">
        <f t="shared" si="0"/>
        <v>8.9254844873077968</v>
      </c>
      <c r="I13" s="93">
        <v>1062.5999999999999</v>
      </c>
      <c r="J13" s="87"/>
      <c r="K13" s="89">
        <v>96.6</v>
      </c>
      <c r="L13" s="108"/>
      <c r="M13" s="84">
        <f t="shared" si="1"/>
        <v>9.0909090909090917</v>
      </c>
      <c r="N13" s="104" t="s">
        <v>139</v>
      </c>
      <c r="O13" s="103">
        <v>91.9</v>
      </c>
      <c r="P13" s="102" t="s">
        <v>138</v>
      </c>
      <c r="Q13" s="103" t="s">
        <v>137</v>
      </c>
      <c r="R13" s="103" t="s">
        <v>136</v>
      </c>
      <c r="S13" s="103" t="s">
        <v>135</v>
      </c>
      <c r="T13" s="81" t="s">
        <v>134</v>
      </c>
      <c r="U13" s="106" t="s">
        <v>133</v>
      </c>
      <c r="V13" s="105" t="s">
        <v>132</v>
      </c>
      <c r="W13" s="104" t="s">
        <v>131</v>
      </c>
      <c r="X13" s="103" t="s">
        <v>130</v>
      </c>
      <c r="Y13" s="102" t="s">
        <v>129</v>
      </c>
    </row>
    <row r="14" spans="1:30" s="189" customFormat="1" ht="14.25" customHeight="1">
      <c r="A14" s="279" t="s">
        <v>6</v>
      </c>
      <c r="B14" s="280"/>
      <c r="C14" s="166"/>
      <c r="D14" s="122">
        <f>D15+D16</f>
        <v>46.46</v>
      </c>
      <c r="E14" s="120"/>
      <c r="F14" s="120">
        <v>0</v>
      </c>
      <c r="G14" s="120"/>
      <c r="H14" s="120">
        <v>0</v>
      </c>
      <c r="I14" s="122">
        <f>I15+I16</f>
        <v>46.480000000000004</v>
      </c>
      <c r="J14" s="120"/>
      <c r="K14" s="120">
        <v>0</v>
      </c>
      <c r="L14" s="191"/>
      <c r="M14" s="190">
        <v>0</v>
      </c>
      <c r="N14" s="113"/>
      <c r="O14" s="112"/>
      <c r="P14" s="111"/>
      <c r="Q14" s="112"/>
      <c r="R14" s="112"/>
      <c r="S14" s="112"/>
      <c r="T14" s="116"/>
      <c r="U14" s="115"/>
      <c r="V14" s="114"/>
      <c r="W14" s="113"/>
      <c r="X14" s="112"/>
      <c r="Y14" s="111"/>
    </row>
    <row r="15" spans="1:30" s="92" customFormat="1" ht="14.25" customHeight="1">
      <c r="A15" s="277" t="s">
        <v>128</v>
      </c>
      <c r="B15" s="278"/>
      <c r="C15" s="188"/>
      <c r="D15" s="185">
        <v>29</v>
      </c>
      <c r="E15" s="184" t="s">
        <v>3</v>
      </c>
      <c r="F15" s="184">
        <v>0</v>
      </c>
      <c r="G15" s="184"/>
      <c r="H15" s="184">
        <v>0</v>
      </c>
      <c r="I15" s="185">
        <v>29</v>
      </c>
      <c r="J15" s="184" t="s">
        <v>3</v>
      </c>
      <c r="K15" s="184">
        <v>0</v>
      </c>
      <c r="L15" s="183"/>
      <c r="M15" s="182">
        <v>0</v>
      </c>
      <c r="N15" s="143" t="s">
        <v>2</v>
      </c>
      <c r="O15" s="80" t="s">
        <v>2</v>
      </c>
      <c r="P15" s="79" t="s">
        <v>2</v>
      </c>
      <c r="Q15" s="103" t="s">
        <v>2</v>
      </c>
      <c r="R15" s="80" t="s">
        <v>2</v>
      </c>
      <c r="S15" s="80" t="s">
        <v>2</v>
      </c>
      <c r="T15" s="81" t="s">
        <v>2</v>
      </c>
      <c r="U15" s="83" t="s">
        <v>2</v>
      </c>
      <c r="V15" s="82" t="s">
        <v>2</v>
      </c>
      <c r="W15" s="104" t="s">
        <v>2</v>
      </c>
      <c r="X15" s="80" t="s">
        <v>2</v>
      </c>
      <c r="Y15" s="79" t="s">
        <v>2</v>
      </c>
    </row>
    <row r="16" spans="1:30" s="92" customFormat="1" ht="14.25" customHeight="1">
      <c r="A16" s="169" t="s">
        <v>127</v>
      </c>
      <c r="B16" s="187"/>
      <c r="C16" s="186"/>
      <c r="D16" s="185">
        <v>17.46</v>
      </c>
      <c r="E16" s="184"/>
      <c r="F16" s="184">
        <v>0</v>
      </c>
      <c r="G16" s="184"/>
      <c r="H16" s="184">
        <v>0</v>
      </c>
      <c r="I16" s="185">
        <v>17.48</v>
      </c>
      <c r="J16" s="184"/>
      <c r="K16" s="184">
        <v>0</v>
      </c>
      <c r="L16" s="183"/>
      <c r="M16" s="182">
        <v>0</v>
      </c>
      <c r="N16" s="143" t="s">
        <v>126</v>
      </c>
      <c r="O16" s="80">
        <v>0</v>
      </c>
      <c r="P16" s="79">
        <v>0</v>
      </c>
      <c r="Q16" s="103" t="s">
        <v>125</v>
      </c>
      <c r="R16" s="80">
        <v>0</v>
      </c>
      <c r="S16" s="80">
        <v>0</v>
      </c>
      <c r="T16" s="81" t="s">
        <v>2</v>
      </c>
      <c r="U16" s="83" t="s">
        <v>2</v>
      </c>
      <c r="V16" s="82" t="s">
        <v>2</v>
      </c>
      <c r="W16" s="104" t="s">
        <v>2</v>
      </c>
      <c r="X16" s="80" t="s">
        <v>2</v>
      </c>
      <c r="Y16" s="79" t="s">
        <v>2</v>
      </c>
    </row>
    <row r="17" spans="1:25" s="174" customFormat="1" ht="14.25" customHeight="1">
      <c r="A17" s="281" t="s">
        <v>124</v>
      </c>
      <c r="B17" s="278"/>
      <c r="C17" s="181"/>
      <c r="D17" s="180">
        <f>D18+D35</f>
        <v>1417.2779999999998</v>
      </c>
      <c r="E17" s="138"/>
      <c r="F17" s="179">
        <f>F18+F35</f>
        <v>150.87400000000002</v>
      </c>
      <c r="G17" s="136"/>
      <c r="H17" s="179">
        <f t="shared" ref="H17:H35" si="2">F17/D17*100</f>
        <v>10.645335636339521</v>
      </c>
      <c r="I17" s="180">
        <f>I18+I35</f>
        <v>1439.5</v>
      </c>
      <c r="J17" s="138"/>
      <c r="K17" s="179">
        <f>K18+K35</f>
        <v>148.17400000000001</v>
      </c>
      <c r="L17" s="136"/>
      <c r="M17" s="178">
        <f t="shared" ref="M17:M35" si="3">K17/I17*100</f>
        <v>10.293435220562696</v>
      </c>
      <c r="N17" s="134"/>
      <c r="O17" s="132"/>
      <c r="P17" s="133"/>
      <c r="Q17" s="132"/>
      <c r="R17" s="132"/>
      <c r="S17" s="132"/>
      <c r="T17" s="177"/>
      <c r="U17" s="176"/>
      <c r="V17" s="175"/>
      <c r="W17" s="134"/>
      <c r="X17" s="132" t="s">
        <v>123</v>
      </c>
      <c r="Y17" s="133"/>
    </row>
    <row r="18" spans="1:25" s="110" customFormat="1" ht="14.25" customHeight="1">
      <c r="A18" s="279" t="s">
        <v>14</v>
      </c>
      <c r="B18" s="280"/>
      <c r="C18" s="124"/>
      <c r="D18" s="173">
        <f>SUM(D19:D34)</f>
        <v>1011.9279999999998</v>
      </c>
      <c r="E18" s="121"/>
      <c r="F18" s="172">
        <f>SUM(F19:F34)</f>
        <v>150.87400000000002</v>
      </c>
      <c r="G18" s="119"/>
      <c r="H18" s="123">
        <f t="shared" si="2"/>
        <v>14.909558782838312</v>
      </c>
      <c r="I18" s="173">
        <f>SUM(I19:I34)</f>
        <v>1022.8</v>
      </c>
      <c r="J18" s="121"/>
      <c r="K18" s="172">
        <f>SUM(K19:K34)</f>
        <v>148.17400000000001</v>
      </c>
      <c r="L18" s="119"/>
      <c r="M18" s="118">
        <f t="shared" si="3"/>
        <v>14.487094251075479</v>
      </c>
      <c r="N18" s="113"/>
      <c r="O18" s="117"/>
      <c r="P18" s="111"/>
      <c r="Q18" s="112"/>
      <c r="R18" s="117"/>
      <c r="S18" s="112"/>
      <c r="T18" s="116"/>
      <c r="U18" s="171"/>
      <c r="V18" s="114"/>
      <c r="W18" s="113"/>
      <c r="X18" s="117"/>
      <c r="Y18" s="111"/>
    </row>
    <row r="19" spans="1:25" s="92" customFormat="1" ht="17.25" customHeight="1">
      <c r="A19" s="277" t="s">
        <v>122</v>
      </c>
      <c r="B19" s="296"/>
      <c r="C19" s="91"/>
      <c r="D19" s="93">
        <v>24</v>
      </c>
      <c r="E19" s="89"/>
      <c r="F19" s="89">
        <v>6</v>
      </c>
      <c r="G19" s="142"/>
      <c r="H19" s="89">
        <f t="shared" si="2"/>
        <v>25</v>
      </c>
      <c r="I19" s="93">
        <v>26</v>
      </c>
      <c r="J19" s="87" t="s">
        <v>25</v>
      </c>
      <c r="K19" s="89">
        <v>6</v>
      </c>
      <c r="L19" s="108"/>
      <c r="M19" s="84">
        <f t="shared" si="3"/>
        <v>23.076923076923077</v>
      </c>
      <c r="N19" s="104" t="s">
        <v>121</v>
      </c>
      <c r="O19" s="170">
        <v>0</v>
      </c>
      <c r="P19" s="102">
        <v>0</v>
      </c>
      <c r="Q19" s="103" t="s">
        <v>121</v>
      </c>
      <c r="R19" s="80">
        <v>0</v>
      </c>
      <c r="S19" s="103">
        <v>0</v>
      </c>
      <c r="T19" s="141" t="s">
        <v>120</v>
      </c>
      <c r="U19" s="83">
        <v>0</v>
      </c>
      <c r="V19" s="82">
        <v>0</v>
      </c>
      <c r="W19" s="104" t="s">
        <v>119</v>
      </c>
      <c r="X19" s="80">
        <v>0</v>
      </c>
      <c r="Y19" s="79">
        <v>0</v>
      </c>
    </row>
    <row r="20" spans="1:25" s="157" customFormat="1" ht="14.25" customHeight="1">
      <c r="A20" s="277" t="s">
        <v>118</v>
      </c>
      <c r="B20" s="296"/>
      <c r="C20" s="169"/>
      <c r="D20" s="88">
        <v>12.4</v>
      </c>
      <c r="E20" s="90"/>
      <c r="F20" s="86">
        <v>2</v>
      </c>
      <c r="G20" s="167"/>
      <c r="H20" s="84">
        <f t="shared" si="2"/>
        <v>16.129032258064516</v>
      </c>
      <c r="I20" s="86">
        <v>12.4</v>
      </c>
      <c r="J20" s="90"/>
      <c r="K20" s="86">
        <v>2</v>
      </c>
      <c r="L20" s="167"/>
      <c r="M20" s="168">
        <f t="shared" si="3"/>
        <v>16.129032258064516</v>
      </c>
      <c r="N20" s="81" t="s">
        <v>117</v>
      </c>
      <c r="O20" s="80">
        <v>2</v>
      </c>
      <c r="P20" s="106" t="s">
        <v>116</v>
      </c>
      <c r="Q20" s="81">
        <v>13.9</v>
      </c>
      <c r="R20" s="80">
        <v>2</v>
      </c>
      <c r="S20" s="107">
        <f>R20/Q20*100</f>
        <v>14.388489208633093</v>
      </c>
      <c r="T20" s="141">
        <v>14</v>
      </c>
      <c r="U20" s="80" t="s">
        <v>115</v>
      </c>
      <c r="V20" s="106" t="s">
        <v>114</v>
      </c>
      <c r="W20" s="81" t="s">
        <v>113</v>
      </c>
      <c r="X20" s="80" t="s">
        <v>112</v>
      </c>
      <c r="Y20" s="106" t="s">
        <v>111</v>
      </c>
    </row>
    <row r="21" spans="1:25" s="92" customFormat="1" ht="16.5" customHeight="1">
      <c r="A21" s="277" t="s">
        <v>110</v>
      </c>
      <c r="B21" s="278"/>
      <c r="C21" s="91"/>
      <c r="D21" s="93">
        <v>22</v>
      </c>
      <c r="E21" s="90"/>
      <c r="F21" s="89">
        <v>3.9</v>
      </c>
      <c r="G21" s="142"/>
      <c r="H21" s="89">
        <f t="shared" si="2"/>
        <v>17.727272727272727</v>
      </c>
      <c r="I21" s="93">
        <v>21.1</v>
      </c>
      <c r="J21" s="87"/>
      <c r="K21" s="89">
        <v>3.9</v>
      </c>
      <c r="L21" s="108"/>
      <c r="M21" s="168">
        <f t="shared" si="3"/>
        <v>18.48341232227488</v>
      </c>
      <c r="N21" s="143">
        <v>21.24</v>
      </c>
      <c r="O21" s="80">
        <v>3.9</v>
      </c>
      <c r="P21" s="107">
        <f>O21/N21*100</f>
        <v>18.361581920903955</v>
      </c>
      <c r="Q21" s="80">
        <v>21.07</v>
      </c>
      <c r="R21" s="80">
        <v>3.9</v>
      </c>
      <c r="S21" s="107">
        <f>R21/Q21*100</f>
        <v>18.50972947318462</v>
      </c>
      <c r="T21" s="141">
        <v>22.52</v>
      </c>
      <c r="U21" s="83">
        <v>3.9</v>
      </c>
      <c r="V21" s="107">
        <f>U21/T21*100</f>
        <v>17.317939609236234</v>
      </c>
      <c r="W21" s="104" t="s">
        <v>109</v>
      </c>
      <c r="X21" s="103" t="s">
        <v>108</v>
      </c>
      <c r="Y21" s="102" t="s">
        <v>107</v>
      </c>
    </row>
    <row r="22" spans="1:25" s="92" customFormat="1" ht="14.25" customHeight="1">
      <c r="A22" s="277" t="s">
        <v>106</v>
      </c>
      <c r="B22" s="278"/>
      <c r="C22" s="91"/>
      <c r="D22" s="93">
        <v>12</v>
      </c>
      <c r="E22" s="90"/>
      <c r="F22" s="89">
        <v>2.76</v>
      </c>
      <c r="G22" s="142"/>
      <c r="H22" s="89">
        <f t="shared" si="2"/>
        <v>23</v>
      </c>
      <c r="I22" s="93">
        <v>12</v>
      </c>
      <c r="J22" s="87"/>
      <c r="K22" s="89">
        <v>2.76</v>
      </c>
      <c r="L22" s="142"/>
      <c r="M22" s="84">
        <f t="shared" si="3"/>
        <v>23</v>
      </c>
      <c r="N22" s="143">
        <v>14</v>
      </c>
      <c r="O22" s="80">
        <v>4.38</v>
      </c>
      <c r="P22" s="107">
        <f>O22/N22*100</f>
        <v>31.285714285714285</v>
      </c>
      <c r="Q22" s="80">
        <v>13</v>
      </c>
      <c r="R22" s="80">
        <v>5.08</v>
      </c>
      <c r="S22" s="107">
        <f>R22/Q22*100</f>
        <v>39.076923076923073</v>
      </c>
      <c r="T22" s="141">
        <v>14</v>
      </c>
      <c r="U22" s="83">
        <v>4.58</v>
      </c>
      <c r="V22" s="107">
        <f>U22/T22*100</f>
        <v>32.714285714285715</v>
      </c>
      <c r="W22" s="143">
        <v>13</v>
      </c>
      <c r="X22" s="103" t="s">
        <v>105</v>
      </c>
      <c r="Y22" s="102" t="s">
        <v>104</v>
      </c>
    </row>
    <row r="23" spans="1:25" s="92" customFormat="1" ht="14.25" customHeight="1">
      <c r="A23" s="277" t="s">
        <v>103</v>
      </c>
      <c r="B23" s="278"/>
      <c r="C23" s="91"/>
      <c r="D23" s="93">
        <v>135.6</v>
      </c>
      <c r="E23" s="89"/>
      <c r="F23" s="89">
        <v>63</v>
      </c>
      <c r="G23" s="142"/>
      <c r="H23" s="89">
        <f t="shared" si="2"/>
        <v>46.460176991150441</v>
      </c>
      <c r="I23" s="93">
        <v>136.19999999999999</v>
      </c>
      <c r="J23" s="90"/>
      <c r="K23" s="89">
        <v>63</v>
      </c>
      <c r="L23" s="142"/>
      <c r="M23" s="84">
        <f t="shared" si="3"/>
        <v>46.255506607929519</v>
      </c>
      <c r="N23" s="104" t="s">
        <v>2</v>
      </c>
      <c r="O23" s="103" t="s">
        <v>102</v>
      </c>
      <c r="P23" s="103" t="s">
        <v>2</v>
      </c>
      <c r="Q23" s="104" t="s">
        <v>2</v>
      </c>
      <c r="R23" s="103" t="s">
        <v>2</v>
      </c>
      <c r="S23" s="103" t="s">
        <v>2</v>
      </c>
      <c r="T23" s="104" t="s">
        <v>2</v>
      </c>
      <c r="U23" s="103" t="s">
        <v>2</v>
      </c>
      <c r="V23" s="103" t="s">
        <v>2</v>
      </c>
      <c r="W23" s="104" t="s">
        <v>2</v>
      </c>
      <c r="X23" s="103" t="s">
        <v>2</v>
      </c>
      <c r="Y23" s="103" t="s">
        <v>2</v>
      </c>
    </row>
    <row r="24" spans="1:25" s="92" customFormat="1" ht="14.25" customHeight="1">
      <c r="A24" s="277" t="s">
        <v>101</v>
      </c>
      <c r="B24" s="278"/>
      <c r="C24" s="91"/>
      <c r="D24" s="93">
        <v>221</v>
      </c>
      <c r="E24" s="87"/>
      <c r="F24" s="89">
        <v>9.5</v>
      </c>
      <c r="G24" s="142"/>
      <c r="H24" s="89">
        <f t="shared" si="2"/>
        <v>4.2986425339366514</v>
      </c>
      <c r="I24" s="93">
        <v>227</v>
      </c>
      <c r="J24" s="87"/>
      <c r="K24" s="89">
        <v>8.1</v>
      </c>
      <c r="L24" s="108"/>
      <c r="M24" s="84">
        <f t="shared" si="3"/>
        <v>3.5682819383259909</v>
      </c>
      <c r="N24" s="106" t="s">
        <v>100</v>
      </c>
      <c r="O24" s="106">
        <v>0</v>
      </c>
      <c r="P24" s="105">
        <v>0</v>
      </c>
      <c r="Q24" s="106" t="s">
        <v>99</v>
      </c>
      <c r="R24" s="106">
        <v>0</v>
      </c>
      <c r="S24" s="105">
        <v>0</v>
      </c>
      <c r="T24" s="106" t="s">
        <v>98</v>
      </c>
      <c r="U24" s="83">
        <v>0</v>
      </c>
      <c r="V24" s="82">
        <v>0</v>
      </c>
      <c r="W24" s="104" t="s">
        <v>97</v>
      </c>
      <c r="X24" s="83">
        <v>0</v>
      </c>
      <c r="Y24" s="82">
        <v>0</v>
      </c>
    </row>
    <row r="25" spans="1:25" s="92" customFormat="1" ht="15.75" customHeight="1">
      <c r="A25" s="277" t="s">
        <v>96</v>
      </c>
      <c r="B25" s="278"/>
      <c r="C25" s="91"/>
      <c r="D25" s="93">
        <v>9.3000000000000007</v>
      </c>
      <c r="E25" s="90"/>
      <c r="F25" s="89">
        <v>1.9</v>
      </c>
      <c r="G25" s="142"/>
      <c r="H25" s="89">
        <f t="shared" si="2"/>
        <v>20.43010752688172</v>
      </c>
      <c r="I25" s="93">
        <v>10.1</v>
      </c>
      <c r="J25" s="87"/>
      <c r="K25" s="89">
        <v>1.9</v>
      </c>
      <c r="L25" s="142"/>
      <c r="M25" s="84">
        <f t="shared" si="3"/>
        <v>18.811881188118811</v>
      </c>
      <c r="N25" s="104" t="s">
        <v>95</v>
      </c>
      <c r="O25" s="80">
        <v>1.9</v>
      </c>
      <c r="P25" s="102" t="s">
        <v>94</v>
      </c>
      <c r="Q25" s="103" t="s">
        <v>93</v>
      </c>
      <c r="R25" s="103" t="s">
        <v>92</v>
      </c>
      <c r="S25" s="103" t="s">
        <v>91</v>
      </c>
      <c r="T25" s="81" t="s">
        <v>90</v>
      </c>
      <c r="U25" s="106">
        <v>3.4</v>
      </c>
      <c r="V25" s="105" t="s">
        <v>89</v>
      </c>
      <c r="W25" s="104" t="s">
        <v>88</v>
      </c>
      <c r="X25" s="103">
        <v>2.4</v>
      </c>
      <c r="Y25" s="102" t="s">
        <v>87</v>
      </c>
    </row>
    <row r="26" spans="1:25" s="92" customFormat="1" ht="14.25" customHeight="1">
      <c r="A26" s="277" t="s">
        <v>86</v>
      </c>
      <c r="B26" s="278"/>
      <c r="C26" s="91"/>
      <c r="D26" s="93">
        <v>33</v>
      </c>
      <c r="E26" s="89"/>
      <c r="F26" s="89">
        <v>0.5</v>
      </c>
      <c r="G26" s="154"/>
      <c r="H26" s="89">
        <f t="shared" si="2"/>
        <v>1.5151515151515151</v>
      </c>
      <c r="I26" s="93">
        <v>33</v>
      </c>
      <c r="J26" s="87" t="s">
        <v>25</v>
      </c>
      <c r="K26" s="89">
        <v>0.5</v>
      </c>
      <c r="L26" s="108"/>
      <c r="M26" s="84">
        <f t="shared" si="3"/>
        <v>1.5151515151515151</v>
      </c>
      <c r="N26" s="143">
        <v>51</v>
      </c>
      <c r="O26" s="80">
        <v>0.5</v>
      </c>
      <c r="P26" s="151">
        <f>O26/N26*100</f>
        <v>0.98039215686274506</v>
      </c>
      <c r="Q26" s="80">
        <v>59</v>
      </c>
      <c r="R26" s="80">
        <v>0.5</v>
      </c>
      <c r="S26" s="151">
        <f>R26/Q26*100</f>
        <v>0.84745762711864403</v>
      </c>
      <c r="T26" s="143" t="s">
        <v>2</v>
      </c>
      <c r="U26" s="83">
        <v>0</v>
      </c>
      <c r="V26" s="82">
        <v>0</v>
      </c>
      <c r="W26" s="143" t="s">
        <v>2</v>
      </c>
      <c r="X26" s="83">
        <v>0</v>
      </c>
      <c r="Y26" s="82">
        <v>0</v>
      </c>
    </row>
    <row r="27" spans="1:25" s="157" customFormat="1" ht="14.25" customHeight="1">
      <c r="A27" s="277" t="s">
        <v>85</v>
      </c>
      <c r="B27" s="296"/>
      <c r="C27" s="91"/>
      <c r="D27" s="88">
        <v>21</v>
      </c>
      <c r="E27" s="90" t="s">
        <v>3</v>
      </c>
      <c r="F27" s="86">
        <v>1.3</v>
      </c>
      <c r="G27" s="167"/>
      <c r="H27" s="84">
        <f t="shared" si="2"/>
        <v>6.1904761904761907</v>
      </c>
      <c r="I27" s="86">
        <v>21</v>
      </c>
      <c r="J27" s="90" t="s">
        <v>3</v>
      </c>
      <c r="K27" s="86">
        <v>1.3</v>
      </c>
      <c r="L27" s="167"/>
      <c r="M27" s="84">
        <f t="shared" si="3"/>
        <v>6.1904761904761907</v>
      </c>
      <c r="N27" s="81" t="s">
        <v>2</v>
      </c>
      <c r="O27" s="103" t="s">
        <v>84</v>
      </c>
      <c r="P27" s="106" t="s">
        <v>2</v>
      </c>
      <c r="Q27" s="81" t="s">
        <v>2</v>
      </c>
      <c r="R27" s="103" t="s">
        <v>83</v>
      </c>
      <c r="S27" s="106" t="s">
        <v>2</v>
      </c>
      <c r="T27" s="81" t="s">
        <v>2</v>
      </c>
      <c r="U27" s="106" t="s">
        <v>83</v>
      </c>
      <c r="V27" s="106" t="s">
        <v>2</v>
      </c>
      <c r="W27" s="81" t="s">
        <v>2</v>
      </c>
      <c r="X27" s="103" t="s">
        <v>82</v>
      </c>
      <c r="Y27" s="106" t="s">
        <v>2</v>
      </c>
    </row>
    <row r="28" spans="1:25" s="157" customFormat="1" ht="14.25" customHeight="1">
      <c r="A28" s="277" t="s">
        <v>81</v>
      </c>
      <c r="B28" s="296"/>
      <c r="C28" s="166"/>
      <c r="D28" s="165">
        <v>240</v>
      </c>
      <c r="E28" s="164" t="s">
        <v>3</v>
      </c>
      <c r="F28" s="163">
        <v>30.3</v>
      </c>
      <c r="G28" s="162"/>
      <c r="H28" s="161">
        <f t="shared" si="2"/>
        <v>12.625</v>
      </c>
      <c r="I28" s="163">
        <v>240</v>
      </c>
      <c r="J28" s="164" t="s">
        <v>3</v>
      </c>
      <c r="K28" s="163">
        <v>29.3</v>
      </c>
      <c r="L28" s="162"/>
      <c r="M28" s="161">
        <f t="shared" si="3"/>
        <v>12.208333333333334</v>
      </c>
      <c r="N28" s="160" t="s">
        <v>2</v>
      </c>
      <c r="O28" s="159">
        <v>29.8</v>
      </c>
      <c r="P28" s="158" t="s">
        <v>2</v>
      </c>
      <c r="Q28" s="160" t="s">
        <v>2</v>
      </c>
      <c r="R28" s="159">
        <v>30.7</v>
      </c>
      <c r="S28" s="158" t="s">
        <v>2</v>
      </c>
      <c r="T28" s="160" t="s">
        <v>2</v>
      </c>
      <c r="U28" s="158" t="s">
        <v>80</v>
      </c>
      <c r="V28" s="158" t="s">
        <v>2</v>
      </c>
      <c r="W28" s="160" t="s">
        <v>2</v>
      </c>
      <c r="X28" s="159" t="s">
        <v>2</v>
      </c>
      <c r="Y28" s="158" t="s">
        <v>2</v>
      </c>
    </row>
    <row r="29" spans="1:25" s="92" customFormat="1" ht="14.25" customHeight="1">
      <c r="A29" s="277" t="s">
        <v>79</v>
      </c>
      <c r="B29" s="278"/>
      <c r="C29" s="91"/>
      <c r="D29" s="93">
        <v>7.7279999999999998</v>
      </c>
      <c r="E29" s="90"/>
      <c r="F29" s="89">
        <v>1.8140000000000001</v>
      </c>
      <c r="G29" s="142"/>
      <c r="H29" s="89">
        <f t="shared" si="2"/>
        <v>23.473084886128365</v>
      </c>
      <c r="I29" s="88">
        <v>7.7</v>
      </c>
      <c r="J29" s="87" t="s">
        <v>3</v>
      </c>
      <c r="K29" s="89">
        <v>1.8140000000000001</v>
      </c>
      <c r="L29" s="142"/>
      <c r="M29" s="84">
        <f t="shared" si="3"/>
        <v>23.558441558441558</v>
      </c>
      <c r="N29" s="103" t="s">
        <v>78</v>
      </c>
      <c r="O29" s="80">
        <v>2.6880000000000002</v>
      </c>
      <c r="P29" s="102" t="s">
        <v>77</v>
      </c>
      <c r="Q29" s="104" t="s">
        <v>76</v>
      </c>
      <c r="R29" s="103">
        <v>2.7</v>
      </c>
      <c r="S29" s="102" t="s">
        <v>75</v>
      </c>
      <c r="T29" s="104" t="s">
        <v>74</v>
      </c>
      <c r="U29" s="103">
        <v>2.7</v>
      </c>
      <c r="V29" s="102" t="s">
        <v>73</v>
      </c>
      <c r="W29" s="104" t="s">
        <v>72</v>
      </c>
      <c r="X29" s="103">
        <v>2.7</v>
      </c>
      <c r="Y29" s="102" t="s">
        <v>71</v>
      </c>
    </row>
    <row r="30" spans="1:25" s="92" customFormat="1" ht="14.25" customHeight="1">
      <c r="A30" s="277" t="s">
        <v>70</v>
      </c>
      <c r="B30" s="278"/>
      <c r="C30" s="91"/>
      <c r="D30" s="93">
        <v>3.8</v>
      </c>
      <c r="E30" s="90"/>
      <c r="F30" s="89">
        <v>0.7</v>
      </c>
      <c r="G30" s="142"/>
      <c r="H30" s="89">
        <f t="shared" si="2"/>
        <v>18.421052631578945</v>
      </c>
      <c r="I30" s="88">
        <v>4</v>
      </c>
      <c r="J30" s="87" t="s">
        <v>25</v>
      </c>
      <c r="K30" s="89">
        <v>0.7</v>
      </c>
      <c r="L30" s="142"/>
      <c r="M30" s="84">
        <f t="shared" si="3"/>
        <v>17.5</v>
      </c>
      <c r="N30" s="143" t="s">
        <v>69</v>
      </c>
      <c r="O30" s="103">
        <v>0.7</v>
      </c>
      <c r="P30" s="102" t="s">
        <v>68</v>
      </c>
      <c r="Q30" s="80" t="s">
        <v>67</v>
      </c>
      <c r="R30" s="103">
        <v>0.7</v>
      </c>
      <c r="S30" s="103" t="s">
        <v>66</v>
      </c>
      <c r="T30" s="141">
        <v>6.3109999999999999</v>
      </c>
      <c r="U30" s="106">
        <v>0.7</v>
      </c>
      <c r="V30" s="105">
        <v>11.1</v>
      </c>
      <c r="W30" s="104" t="s">
        <v>65</v>
      </c>
      <c r="X30" s="103" t="s">
        <v>64</v>
      </c>
      <c r="Y30" s="102" t="s">
        <v>63</v>
      </c>
    </row>
    <row r="31" spans="1:25" s="92" customFormat="1" ht="14.25" customHeight="1">
      <c r="A31" s="277" t="s">
        <v>62</v>
      </c>
      <c r="B31" s="278"/>
      <c r="C31" s="91"/>
      <c r="D31" s="93">
        <v>110</v>
      </c>
      <c r="E31" s="90"/>
      <c r="F31" s="89">
        <v>7.1</v>
      </c>
      <c r="G31" s="142"/>
      <c r="H31" s="89">
        <f t="shared" si="2"/>
        <v>6.4545454545454541</v>
      </c>
      <c r="I31" s="93">
        <v>110.8</v>
      </c>
      <c r="J31" s="87" t="s">
        <v>25</v>
      </c>
      <c r="K31" s="89">
        <v>7.1</v>
      </c>
      <c r="L31" s="108"/>
      <c r="M31" s="84">
        <f t="shared" si="3"/>
        <v>6.4079422382671476</v>
      </c>
      <c r="N31" s="104">
        <v>131.4</v>
      </c>
      <c r="O31" s="103">
        <v>7.1</v>
      </c>
      <c r="P31" s="151">
        <f>O31/N31*100</f>
        <v>5.4033485540334851</v>
      </c>
      <c r="Q31" s="103">
        <v>158</v>
      </c>
      <c r="R31" s="103">
        <v>3.1</v>
      </c>
      <c r="S31" s="151">
        <f>R31/Q31*100</f>
        <v>1.9620253164556962</v>
      </c>
      <c r="T31" s="81">
        <v>196.6</v>
      </c>
      <c r="U31" s="83">
        <v>0</v>
      </c>
      <c r="V31" s="151">
        <f>U31/T31*100</f>
        <v>0</v>
      </c>
      <c r="W31" s="104">
        <v>228.5</v>
      </c>
      <c r="X31" s="83">
        <v>0</v>
      </c>
      <c r="Y31" s="151">
        <f>X31/W31*100</f>
        <v>0</v>
      </c>
    </row>
    <row r="32" spans="1:25" s="92" customFormat="1" ht="14.25" customHeight="1">
      <c r="A32" s="277" t="s">
        <v>61</v>
      </c>
      <c r="B32" s="278"/>
      <c r="C32" s="91"/>
      <c r="D32" s="93">
        <v>40.799999999999997</v>
      </c>
      <c r="E32" s="90"/>
      <c r="F32" s="89">
        <v>7.8</v>
      </c>
      <c r="G32" s="142"/>
      <c r="H32" s="89">
        <f t="shared" si="2"/>
        <v>19.117647058823533</v>
      </c>
      <c r="I32" s="156">
        <v>42.1</v>
      </c>
      <c r="J32" s="87"/>
      <c r="K32" s="155">
        <v>7.8</v>
      </c>
      <c r="L32" s="154"/>
      <c r="M32" s="84">
        <f t="shared" si="3"/>
        <v>18.527315914489311</v>
      </c>
      <c r="N32" s="104" t="s">
        <v>2</v>
      </c>
      <c r="O32" s="103">
        <v>6.9</v>
      </c>
      <c r="P32" s="102" t="s">
        <v>2</v>
      </c>
      <c r="Q32" s="103" t="s">
        <v>2</v>
      </c>
      <c r="R32" s="103">
        <v>6.9</v>
      </c>
      <c r="S32" s="103" t="s">
        <v>2</v>
      </c>
      <c r="T32" s="81" t="s">
        <v>2</v>
      </c>
      <c r="U32" s="106">
        <v>6.9</v>
      </c>
      <c r="V32" s="105" t="s">
        <v>2</v>
      </c>
      <c r="W32" s="104" t="s">
        <v>2</v>
      </c>
      <c r="X32" s="103">
        <v>6.9</v>
      </c>
      <c r="Y32" s="102" t="s">
        <v>2</v>
      </c>
    </row>
    <row r="33" spans="1:25" s="92" customFormat="1" ht="14.25" customHeight="1">
      <c r="A33" s="277" t="s">
        <v>60</v>
      </c>
      <c r="B33" s="278"/>
      <c r="C33" s="91"/>
      <c r="D33" s="93">
        <v>15.3</v>
      </c>
      <c r="E33" s="90"/>
      <c r="F33" s="89">
        <v>3.3</v>
      </c>
      <c r="G33" s="142"/>
      <c r="H33" s="89">
        <f t="shared" si="2"/>
        <v>21.56862745098039</v>
      </c>
      <c r="I33" s="93">
        <v>15.4</v>
      </c>
      <c r="J33" s="87" t="s">
        <v>25</v>
      </c>
      <c r="K33" s="89">
        <v>3</v>
      </c>
      <c r="L33" s="142"/>
      <c r="M33" s="84">
        <f t="shared" si="3"/>
        <v>19.480519480519483</v>
      </c>
      <c r="N33" s="143" t="s">
        <v>59</v>
      </c>
      <c r="O33" s="152" t="s">
        <v>58</v>
      </c>
      <c r="P33" s="102" t="s">
        <v>57</v>
      </c>
      <c r="Q33" s="143" t="s">
        <v>56</v>
      </c>
      <c r="R33" s="152" t="s">
        <v>55</v>
      </c>
      <c r="S33" s="102" t="s">
        <v>54</v>
      </c>
      <c r="T33" s="143" t="s">
        <v>53</v>
      </c>
      <c r="U33" s="152" t="s">
        <v>52</v>
      </c>
      <c r="V33" s="102" t="s">
        <v>51</v>
      </c>
      <c r="W33" s="153" t="s">
        <v>50</v>
      </c>
      <c r="X33" s="152" t="s">
        <v>49</v>
      </c>
      <c r="Y33" s="102" t="s">
        <v>48</v>
      </c>
    </row>
    <row r="34" spans="1:25" s="78" customFormat="1" ht="14.25" customHeight="1">
      <c r="A34" s="277" t="s">
        <v>47</v>
      </c>
      <c r="B34" s="278"/>
      <c r="C34" s="91"/>
      <c r="D34" s="88">
        <v>104</v>
      </c>
      <c r="E34" s="90"/>
      <c r="F34" s="86">
        <v>9</v>
      </c>
      <c r="G34" s="142"/>
      <c r="H34" s="89">
        <f t="shared" si="2"/>
        <v>8.6538461538461533</v>
      </c>
      <c r="I34" s="88">
        <v>104</v>
      </c>
      <c r="J34" s="87" t="s">
        <v>25</v>
      </c>
      <c r="K34" s="86">
        <v>9</v>
      </c>
      <c r="L34" s="87" t="s">
        <v>25</v>
      </c>
      <c r="M34" s="84">
        <f t="shared" si="3"/>
        <v>8.6538461538461533</v>
      </c>
      <c r="N34" s="143">
        <v>119</v>
      </c>
      <c r="O34" s="80">
        <v>6</v>
      </c>
      <c r="P34" s="151">
        <f>O34/N34*100</f>
        <v>5.0420168067226889</v>
      </c>
      <c r="Q34" s="143">
        <v>130</v>
      </c>
      <c r="R34" s="80">
        <v>6</v>
      </c>
      <c r="S34" s="151">
        <f>R34/Q34*100</f>
        <v>4.6153846153846159</v>
      </c>
      <c r="T34" s="143">
        <v>142</v>
      </c>
      <c r="U34" s="80">
        <v>9</v>
      </c>
      <c r="V34" s="151">
        <f>U34/T34*100</f>
        <v>6.3380281690140841</v>
      </c>
      <c r="W34" s="143">
        <v>155</v>
      </c>
      <c r="X34" s="80">
        <v>11</v>
      </c>
      <c r="Y34" s="151">
        <f>X34/W34*100</f>
        <v>7.096774193548387</v>
      </c>
    </row>
    <row r="35" spans="1:25" s="146" customFormat="1" ht="14.25" customHeight="1">
      <c r="A35" s="279" t="s">
        <v>6</v>
      </c>
      <c r="B35" s="280"/>
      <c r="C35" s="150"/>
      <c r="D35" s="149">
        <f>SUM(D36:D49)</f>
        <v>405.34999999999997</v>
      </c>
      <c r="E35" s="123"/>
      <c r="F35" s="123">
        <f>SUM(F36:F49)</f>
        <v>0</v>
      </c>
      <c r="G35" s="148"/>
      <c r="H35" s="123">
        <f t="shared" si="2"/>
        <v>0</v>
      </c>
      <c r="I35" s="149">
        <f>SUM(I36:I49)</f>
        <v>416.70000000000005</v>
      </c>
      <c r="J35" s="123"/>
      <c r="K35" s="123">
        <f>SUM(K36:K49)</f>
        <v>0</v>
      </c>
      <c r="L35" s="148"/>
      <c r="M35" s="118">
        <f t="shared" si="3"/>
        <v>0</v>
      </c>
      <c r="N35" s="113"/>
      <c r="O35" s="147"/>
      <c r="P35" s="111"/>
      <c r="Q35" s="112"/>
      <c r="R35" s="112"/>
      <c r="S35" s="112"/>
      <c r="T35" s="116"/>
      <c r="U35" s="115"/>
      <c r="V35" s="114"/>
      <c r="W35" s="113"/>
      <c r="X35" s="112"/>
      <c r="Y35" s="111"/>
    </row>
    <row r="36" spans="1:25" s="92" customFormat="1" ht="14.25" customHeight="1">
      <c r="A36" s="277" t="s">
        <v>46</v>
      </c>
      <c r="B36" s="278"/>
      <c r="C36" s="91"/>
      <c r="D36" s="93">
        <v>26</v>
      </c>
      <c r="E36" s="90"/>
      <c r="F36" s="89">
        <v>0</v>
      </c>
      <c r="G36" s="142"/>
      <c r="H36" s="89">
        <v>0</v>
      </c>
      <c r="I36" s="88">
        <v>25</v>
      </c>
      <c r="J36" s="87" t="s">
        <v>3</v>
      </c>
      <c r="K36" s="89">
        <v>0</v>
      </c>
      <c r="L36" s="142"/>
      <c r="M36" s="84">
        <v>0</v>
      </c>
      <c r="N36" s="104">
        <v>32</v>
      </c>
      <c r="O36" s="80">
        <v>0</v>
      </c>
      <c r="P36" s="79">
        <v>0</v>
      </c>
      <c r="Q36" s="103">
        <v>38</v>
      </c>
      <c r="R36" s="80">
        <v>0</v>
      </c>
      <c r="S36" s="80">
        <v>0</v>
      </c>
      <c r="T36" s="81">
        <v>39</v>
      </c>
      <c r="U36" s="83">
        <v>0</v>
      </c>
      <c r="V36" s="82">
        <v>0</v>
      </c>
      <c r="W36" s="81">
        <v>39</v>
      </c>
      <c r="X36" s="80">
        <v>0</v>
      </c>
      <c r="Y36" s="79">
        <v>0</v>
      </c>
    </row>
    <row r="37" spans="1:25" s="92" customFormat="1" ht="14.25" customHeight="1">
      <c r="A37" s="277" t="s">
        <v>45</v>
      </c>
      <c r="B37" s="278"/>
      <c r="C37" s="91"/>
      <c r="D37" s="93">
        <v>15.05</v>
      </c>
      <c r="E37" s="90"/>
      <c r="F37" s="89">
        <v>0</v>
      </c>
      <c r="G37" s="142"/>
      <c r="H37" s="89">
        <v>0</v>
      </c>
      <c r="I37" s="93">
        <v>13.6</v>
      </c>
      <c r="J37" s="87"/>
      <c r="K37" s="89">
        <v>0</v>
      </c>
      <c r="L37" s="142"/>
      <c r="M37" s="84">
        <v>0</v>
      </c>
      <c r="N37" s="104">
        <v>17.7</v>
      </c>
      <c r="O37" s="80">
        <v>0</v>
      </c>
      <c r="P37" s="79">
        <v>0</v>
      </c>
      <c r="Q37" s="141">
        <v>21.5</v>
      </c>
      <c r="R37" s="80">
        <v>0</v>
      </c>
      <c r="S37" s="80">
        <v>0</v>
      </c>
      <c r="T37" s="141">
        <v>21.5</v>
      </c>
      <c r="U37" s="83">
        <v>0</v>
      </c>
      <c r="V37" s="82">
        <v>0</v>
      </c>
      <c r="W37" s="141">
        <v>21.5</v>
      </c>
      <c r="X37" s="80">
        <v>0</v>
      </c>
      <c r="Y37" s="79">
        <v>0</v>
      </c>
    </row>
    <row r="38" spans="1:25" s="92" customFormat="1" ht="14.25" customHeight="1">
      <c r="A38" s="277" t="s">
        <v>44</v>
      </c>
      <c r="B38" s="278"/>
      <c r="C38" s="91"/>
      <c r="D38" s="88">
        <v>3</v>
      </c>
      <c r="E38" s="90"/>
      <c r="F38" s="89">
        <v>0</v>
      </c>
      <c r="G38" s="142"/>
      <c r="H38" s="89">
        <v>0</v>
      </c>
      <c r="I38" s="88">
        <v>2.7</v>
      </c>
      <c r="J38" s="90"/>
      <c r="K38" s="89">
        <v>0</v>
      </c>
      <c r="L38" s="142"/>
      <c r="M38" s="84">
        <v>0</v>
      </c>
      <c r="N38" s="104" t="s">
        <v>43</v>
      </c>
      <c r="O38" s="80">
        <v>0</v>
      </c>
      <c r="P38" s="79">
        <v>0</v>
      </c>
      <c r="Q38" s="103" t="s">
        <v>42</v>
      </c>
      <c r="R38" s="80">
        <v>0</v>
      </c>
      <c r="S38" s="80">
        <v>0</v>
      </c>
      <c r="T38" s="81" t="s">
        <v>41</v>
      </c>
      <c r="U38" s="80">
        <v>0</v>
      </c>
      <c r="V38" s="80">
        <v>0</v>
      </c>
      <c r="W38" s="104" t="s">
        <v>40</v>
      </c>
      <c r="X38" s="80">
        <v>0</v>
      </c>
      <c r="Y38" s="80">
        <v>0</v>
      </c>
    </row>
    <row r="39" spans="1:25" s="92" customFormat="1" ht="14.25" customHeight="1">
      <c r="A39" s="277" t="s">
        <v>39</v>
      </c>
      <c r="B39" s="278"/>
      <c r="C39" s="91"/>
      <c r="D39" s="93">
        <v>18.5</v>
      </c>
      <c r="E39" s="145"/>
      <c r="F39" s="89">
        <v>0</v>
      </c>
      <c r="G39" s="142"/>
      <c r="H39" s="89">
        <v>0</v>
      </c>
      <c r="I39" s="88">
        <v>21.1</v>
      </c>
      <c r="J39" s="87" t="s">
        <v>25</v>
      </c>
      <c r="K39" s="89">
        <v>0</v>
      </c>
      <c r="L39" s="142"/>
      <c r="M39" s="84">
        <v>0</v>
      </c>
      <c r="N39" s="104">
        <v>23.1</v>
      </c>
      <c r="O39" s="80">
        <v>0</v>
      </c>
      <c r="P39" s="79">
        <v>0</v>
      </c>
      <c r="Q39" s="103">
        <v>26.2</v>
      </c>
      <c r="R39" s="80">
        <v>0</v>
      </c>
      <c r="S39" s="80">
        <v>0</v>
      </c>
      <c r="T39" s="81" t="s">
        <v>2</v>
      </c>
      <c r="U39" s="83">
        <v>0</v>
      </c>
      <c r="V39" s="82">
        <v>0</v>
      </c>
      <c r="W39" s="104" t="s">
        <v>2</v>
      </c>
      <c r="X39" s="80">
        <v>0</v>
      </c>
      <c r="Y39" s="79">
        <v>0</v>
      </c>
    </row>
    <row r="40" spans="1:25" s="92" customFormat="1" ht="14.25" customHeight="1">
      <c r="A40" s="277" t="s">
        <v>38</v>
      </c>
      <c r="B40" s="278"/>
      <c r="C40" s="91"/>
      <c r="D40" s="93">
        <v>3</v>
      </c>
      <c r="E40" s="90" t="s">
        <v>3</v>
      </c>
      <c r="F40" s="89">
        <v>0</v>
      </c>
      <c r="G40" s="142"/>
      <c r="H40" s="89">
        <v>0</v>
      </c>
      <c r="I40" s="93">
        <v>3</v>
      </c>
      <c r="J40" s="87" t="s">
        <v>3</v>
      </c>
      <c r="K40" s="89">
        <v>0</v>
      </c>
      <c r="L40" s="142"/>
      <c r="M40" s="84">
        <v>0</v>
      </c>
      <c r="N40" s="81" t="s">
        <v>2</v>
      </c>
      <c r="O40" s="80">
        <v>0</v>
      </c>
      <c r="P40" s="79">
        <v>0</v>
      </c>
      <c r="Q40" s="81" t="s">
        <v>2</v>
      </c>
      <c r="R40" s="80">
        <v>0</v>
      </c>
      <c r="S40" s="80">
        <v>0</v>
      </c>
      <c r="T40" s="81" t="s">
        <v>2</v>
      </c>
      <c r="U40" s="83">
        <v>0</v>
      </c>
      <c r="V40" s="82">
        <v>0</v>
      </c>
      <c r="W40" s="81" t="s">
        <v>2</v>
      </c>
      <c r="X40" s="80">
        <v>0</v>
      </c>
      <c r="Y40" s="79">
        <v>0</v>
      </c>
    </row>
    <row r="41" spans="1:25" s="92" customFormat="1" ht="14.25" customHeight="1">
      <c r="A41" s="277" t="s">
        <v>37</v>
      </c>
      <c r="B41" s="278"/>
      <c r="C41" s="91"/>
      <c r="D41" s="93">
        <v>7.6</v>
      </c>
      <c r="E41" s="90"/>
      <c r="F41" s="89">
        <v>0</v>
      </c>
      <c r="G41" s="142"/>
      <c r="H41" s="89">
        <v>0</v>
      </c>
      <c r="I41" s="93">
        <v>7.5</v>
      </c>
      <c r="J41" s="87"/>
      <c r="K41" s="89">
        <v>0</v>
      </c>
      <c r="L41" s="142"/>
      <c r="M41" s="84">
        <v>0</v>
      </c>
      <c r="N41" s="104" t="s">
        <v>2</v>
      </c>
      <c r="O41" s="80">
        <v>0</v>
      </c>
      <c r="P41" s="79">
        <v>0</v>
      </c>
      <c r="Q41" s="103" t="s">
        <v>2</v>
      </c>
      <c r="R41" s="80">
        <v>0</v>
      </c>
      <c r="S41" s="80">
        <v>0</v>
      </c>
      <c r="T41" s="144" t="s">
        <v>36</v>
      </c>
      <c r="U41" s="83">
        <v>0</v>
      </c>
      <c r="V41" s="82">
        <v>0</v>
      </c>
      <c r="W41" s="104" t="s">
        <v>35</v>
      </c>
      <c r="X41" s="80">
        <v>0</v>
      </c>
      <c r="Y41" s="79">
        <v>0</v>
      </c>
    </row>
    <row r="42" spans="1:25" s="92" customFormat="1" ht="14.25" customHeight="1">
      <c r="A42" s="277" t="s">
        <v>34</v>
      </c>
      <c r="B42" s="278"/>
      <c r="C42" s="91"/>
      <c r="D42" s="93">
        <v>16.600000000000001</v>
      </c>
      <c r="E42" s="90"/>
      <c r="F42" s="89">
        <v>0</v>
      </c>
      <c r="G42" s="142"/>
      <c r="H42" s="89">
        <v>0</v>
      </c>
      <c r="I42" s="93">
        <v>16.899999999999999</v>
      </c>
      <c r="J42" s="90"/>
      <c r="K42" s="89">
        <v>0</v>
      </c>
      <c r="L42" s="142"/>
      <c r="M42" s="84">
        <v>0</v>
      </c>
      <c r="N42" s="104">
        <v>17.399999999999999</v>
      </c>
      <c r="O42" s="80">
        <v>0</v>
      </c>
      <c r="P42" s="79">
        <v>0</v>
      </c>
      <c r="Q42" s="103">
        <v>19.899999999999999</v>
      </c>
      <c r="R42" s="103">
        <v>0</v>
      </c>
      <c r="S42" s="103">
        <v>0</v>
      </c>
      <c r="T42" s="81" t="s">
        <v>2</v>
      </c>
      <c r="U42" s="106">
        <v>0</v>
      </c>
      <c r="V42" s="105">
        <v>0</v>
      </c>
      <c r="W42" s="104" t="s">
        <v>2</v>
      </c>
      <c r="X42" s="103">
        <v>0</v>
      </c>
      <c r="Y42" s="102">
        <v>0</v>
      </c>
    </row>
    <row r="43" spans="1:25" s="92" customFormat="1" ht="14.25" customHeight="1">
      <c r="A43" s="277" t="s">
        <v>33</v>
      </c>
      <c r="B43" s="278"/>
      <c r="C43" s="91"/>
      <c r="D43" s="93">
        <v>115</v>
      </c>
      <c r="E43" s="90" t="s">
        <v>3</v>
      </c>
      <c r="F43" s="89">
        <v>0</v>
      </c>
      <c r="G43" s="142"/>
      <c r="H43" s="89">
        <v>0</v>
      </c>
      <c r="I43" s="93">
        <v>115</v>
      </c>
      <c r="J43" s="87" t="s">
        <v>3</v>
      </c>
      <c r="K43" s="89">
        <v>0</v>
      </c>
      <c r="L43" s="142"/>
      <c r="M43" s="84">
        <v>0</v>
      </c>
      <c r="N43" s="81" t="s">
        <v>2</v>
      </c>
      <c r="O43" s="80">
        <v>0</v>
      </c>
      <c r="P43" s="79">
        <v>0</v>
      </c>
      <c r="Q43" s="103" t="s">
        <v>2</v>
      </c>
      <c r="R43" s="80">
        <v>0</v>
      </c>
      <c r="S43" s="80">
        <v>0</v>
      </c>
      <c r="T43" s="81" t="s">
        <v>2</v>
      </c>
      <c r="U43" s="83">
        <v>0</v>
      </c>
      <c r="V43" s="82">
        <v>0</v>
      </c>
      <c r="W43" s="104" t="s">
        <v>2</v>
      </c>
      <c r="X43" s="80">
        <v>0</v>
      </c>
      <c r="Y43" s="79">
        <v>0</v>
      </c>
    </row>
    <row r="44" spans="1:25" s="92" customFormat="1" ht="14.25" customHeight="1">
      <c r="A44" s="277" t="s">
        <v>32</v>
      </c>
      <c r="B44" s="297"/>
      <c r="C44" s="91"/>
      <c r="D44" s="93">
        <v>3</v>
      </c>
      <c r="E44" s="90"/>
      <c r="F44" s="89">
        <v>0</v>
      </c>
      <c r="G44" s="142"/>
      <c r="H44" s="89">
        <v>0</v>
      </c>
      <c r="I44" s="93">
        <v>3</v>
      </c>
      <c r="J44" s="87" t="s">
        <v>25</v>
      </c>
      <c r="K44" s="89">
        <v>0</v>
      </c>
      <c r="L44" s="142"/>
      <c r="M44" s="84">
        <v>0</v>
      </c>
      <c r="N44" s="104" t="s">
        <v>31</v>
      </c>
      <c r="O44" s="80">
        <v>0</v>
      </c>
      <c r="P44" s="79">
        <v>0</v>
      </c>
      <c r="Q44" s="103" t="s">
        <v>30</v>
      </c>
      <c r="R44" s="80">
        <v>0</v>
      </c>
      <c r="S44" s="80">
        <v>0</v>
      </c>
      <c r="T44" s="81" t="s">
        <v>2</v>
      </c>
      <c r="U44" s="83">
        <v>0</v>
      </c>
      <c r="V44" s="82">
        <v>0</v>
      </c>
      <c r="W44" s="104" t="s">
        <v>2</v>
      </c>
      <c r="X44" s="80">
        <v>0</v>
      </c>
      <c r="Y44" s="79">
        <v>0</v>
      </c>
    </row>
    <row r="45" spans="1:25" s="92" customFormat="1" ht="14.25" customHeight="1">
      <c r="A45" s="277" t="s">
        <v>29</v>
      </c>
      <c r="B45" s="278"/>
      <c r="C45" s="91"/>
      <c r="D45" s="93">
        <v>1.7</v>
      </c>
      <c r="E45" s="90"/>
      <c r="F45" s="89">
        <v>0</v>
      </c>
      <c r="G45" s="142"/>
      <c r="H45" s="89">
        <v>0</v>
      </c>
      <c r="I45" s="93">
        <v>1.8</v>
      </c>
      <c r="J45" s="87"/>
      <c r="K45" s="89">
        <v>0</v>
      </c>
      <c r="L45" s="142"/>
      <c r="M45" s="84">
        <v>0</v>
      </c>
      <c r="N45" s="104" t="s">
        <v>2</v>
      </c>
      <c r="O45" s="80">
        <v>0</v>
      </c>
      <c r="P45" s="79">
        <v>0</v>
      </c>
      <c r="Q45" s="103" t="s">
        <v>2</v>
      </c>
      <c r="R45" s="80">
        <v>0</v>
      </c>
      <c r="S45" s="80">
        <v>0</v>
      </c>
      <c r="T45" s="81" t="s">
        <v>2</v>
      </c>
      <c r="U45" s="83">
        <v>0</v>
      </c>
      <c r="V45" s="82">
        <v>0</v>
      </c>
      <c r="W45" s="104" t="s">
        <v>2</v>
      </c>
      <c r="X45" s="80">
        <v>0</v>
      </c>
      <c r="Y45" s="79">
        <v>0</v>
      </c>
    </row>
    <row r="46" spans="1:25" s="92" customFormat="1" ht="14.25" customHeight="1">
      <c r="A46" s="277" t="s">
        <v>28</v>
      </c>
      <c r="B46" s="278"/>
      <c r="C46" s="91"/>
      <c r="D46" s="93">
        <v>35.799999999999997</v>
      </c>
      <c r="E46" s="90"/>
      <c r="F46" s="89">
        <v>0</v>
      </c>
      <c r="G46" s="142"/>
      <c r="H46" s="89">
        <v>0</v>
      </c>
      <c r="I46" s="88">
        <v>37.700000000000003</v>
      </c>
      <c r="J46" s="87"/>
      <c r="K46" s="89">
        <v>0</v>
      </c>
      <c r="L46" s="142"/>
      <c r="M46" s="84">
        <v>0</v>
      </c>
      <c r="N46" s="104" t="s">
        <v>2</v>
      </c>
      <c r="O46" s="80">
        <v>0</v>
      </c>
      <c r="P46" s="79">
        <v>0</v>
      </c>
      <c r="Q46" s="103" t="s">
        <v>2</v>
      </c>
      <c r="R46" s="80">
        <v>0</v>
      </c>
      <c r="S46" s="80">
        <v>0</v>
      </c>
      <c r="T46" s="81" t="s">
        <v>2</v>
      </c>
      <c r="U46" s="83">
        <v>0</v>
      </c>
      <c r="V46" s="82">
        <v>0</v>
      </c>
      <c r="W46" s="104" t="s">
        <v>2</v>
      </c>
      <c r="X46" s="80">
        <v>0</v>
      </c>
      <c r="Y46" s="79">
        <v>0</v>
      </c>
    </row>
    <row r="47" spans="1:25" s="92" customFormat="1" ht="14.25" customHeight="1">
      <c r="A47" s="277" t="s">
        <v>27</v>
      </c>
      <c r="B47" s="278"/>
      <c r="C47" s="91"/>
      <c r="D47" s="88">
        <v>47.4</v>
      </c>
      <c r="E47" s="90"/>
      <c r="F47" s="86">
        <v>0</v>
      </c>
      <c r="G47" s="142"/>
      <c r="H47" s="89">
        <f>F47/D47*100</f>
        <v>0</v>
      </c>
      <c r="I47" s="88">
        <v>51.9</v>
      </c>
      <c r="J47" s="87" t="s">
        <v>25</v>
      </c>
      <c r="K47" s="86">
        <v>0</v>
      </c>
      <c r="L47" s="142"/>
      <c r="M47" s="89">
        <f>K47/I47*100</f>
        <v>0</v>
      </c>
      <c r="N47" s="104">
        <v>51.4</v>
      </c>
      <c r="O47" s="80">
        <v>0</v>
      </c>
      <c r="P47" s="107">
        <f>O47/N47*100</f>
        <v>0</v>
      </c>
      <c r="Q47" s="80">
        <v>56.6</v>
      </c>
      <c r="R47" s="80">
        <v>0</v>
      </c>
      <c r="S47" s="107">
        <f>R47/Q47*100</f>
        <v>0</v>
      </c>
      <c r="T47" s="81">
        <v>51.6</v>
      </c>
      <c r="U47" s="83">
        <v>2.2000000000000002</v>
      </c>
      <c r="V47" s="107">
        <f>U47/T47*100</f>
        <v>4.2635658914728678</v>
      </c>
      <c r="W47" s="143">
        <v>60</v>
      </c>
      <c r="X47" s="80">
        <v>4.4000000000000004</v>
      </c>
      <c r="Y47" s="82">
        <f>X47/W47*100</f>
        <v>7.333333333333333</v>
      </c>
    </row>
    <row r="48" spans="1:25" s="92" customFormat="1" ht="14.25" customHeight="1">
      <c r="A48" s="277" t="s">
        <v>26</v>
      </c>
      <c r="B48" s="278"/>
      <c r="C48" s="91"/>
      <c r="D48" s="93">
        <v>21.4</v>
      </c>
      <c r="E48" s="90"/>
      <c r="F48" s="89">
        <v>0</v>
      </c>
      <c r="G48" s="142"/>
      <c r="H48" s="89">
        <v>0</v>
      </c>
      <c r="I48" s="93">
        <v>21.6</v>
      </c>
      <c r="J48" s="87" t="s">
        <v>25</v>
      </c>
      <c r="K48" s="89">
        <v>0</v>
      </c>
      <c r="L48" s="142"/>
      <c r="M48" s="84">
        <v>0</v>
      </c>
      <c r="N48" s="104" t="s">
        <v>24</v>
      </c>
      <c r="O48" s="80">
        <v>0</v>
      </c>
      <c r="P48" s="79">
        <v>0</v>
      </c>
      <c r="Q48" s="103" t="s">
        <v>23</v>
      </c>
      <c r="R48" s="80">
        <v>0</v>
      </c>
      <c r="S48" s="80">
        <v>0</v>
      </c>
      <c r="T48" s="81" t="s">
        <v>22</v>
      </c>
      <c r="U48" s="83">
        <v>0</v>
      </c>
      <c r="V48" s="82">
        <v>0</v>
      </c>
      <c r="W48" s="104" t="s">
        <v>21</v>
      </c>
      <c r="X48" s="80">
        <v>0</v>
      </c>
      <c r="Y48" s="79">
        <v>0</v>
      </c>
    </row>
    <row r="49" spans="1:25" s="92" customFormat="1" ht="15.75" customHeight="1">
      <c r="A49" s="277" t="s">
        <v>20</v>
      </c>
      <c r="B49" s="278"/>
      <c r="C49" s="91"/>
      <c r="D49" s="93">
        <v>91.3</v>
      </c>
      <c r="E49" s="90"/>
      <c r="F49" s="89">
        <v>0</v>
      </c>
      <c r="G49" s="142"/>
      <c r="H49" s="89">
        <v>0</v>
      </c>
      <c r="I49" s="93">
        <v>95.9</v>
      </c>
      <c r="J49" s="87"/>
      <c r="K49" s="89">
        <v>0</v>
      </c>
      <c r="L49" s="142"/>
      <c r="M49" s="84">
        <v>0</v>
      </c>
      <c r="N49" s="141">
        <v>111</v>
      </c>
      <c r="O49" s="106" t="s">
        <v>19</v>
      </c>
      <c r="P49" s="105" t="s">
        <v>18</v>
      </c>
      <c r="Q49" s="81">
        <v>130.1</v>
      </c>
      <c r="R49" s="106" t="s">
        <v>17</v>
      </c>
      <c r="S49" s="105" t="s">
        <v>16</v>
      </c>
      <c r="T49" s="81" t="s">
        <v>2</v>
      </c>
      <c r="U49" s="83">
        <v>5</v>
      </c>
      <c r="V49" s="105" t="s">
        <v>2</v>
      </c>
      <c r="W49" s="104" t="s">
        <v>2</v>
      </c>
      <c r="X49" s="83">
        <v>5</v>
      </c>
      <c r="Y49" s="102" t="s">
        <v>2</v>
      </c>
    </row>
    <row r="50" spans="1:25" s="125" customFormat="1" ht="14.25" customHeight="1">
      <c r="A50" s="281" t="s">
        <v>15</v>
      </c>
      <c r="B50" s="278"/>
      <c r="C50" s="140"/>
      <c r="D50" s="139">
        <f>D51+D54</f>
        <v>517.29999999999995</v>
      </c>
      <c r="E50" s="138"/>
      <c r="F50" s="137">
        <f>F51+F54</f>
        <v>55</v>
      </c>
      <c r="G50" s="136"/>
      <c r="H50" s="137">
        <f t="shared" ref="H50:H58" si="4">F50/D50*100</f>
        <v>10.632128358786005</v>
      </c>
      <c r="I50" s="139">
        <f>I51+I54</f>
        <v>525.9</v>
      </c>
      <c r="J50" s="138"/>
      <c r="K50" s="137">
        <f>K51+K54</f>
        <v>55</v>
      </c>
      <c r="L50" s="136"/>
      <c r="M50" s="135">
        <f t="shared" ref="M50:M57" si="5">K50/I50*100</f>
        <v>10.458262027001332</v>
      </c>
      <c r="N50" s="134"/>
      <c r="O50" s="132"/>
      <c r="P50" s="133"/>
      <c r="Q50" s="132"/>
      <c r="R50" s="132"/>
      <c r="S50" s="132"/>
      <c r="T50" s="131"/>
      <c r="U50" s="130"/>
      <c r="V50" s="129"/>
      <c r="W50" s="128"/>
      <c r="X50" s="127"/>
      <c r="Y50" s="126"/>
    </row>
    <row r="51" spans="1:25" s="110" customFormat="1" ht="14.25" customHeight="1">
      <c r="A51" s="279" t="s">
        <v>14</v>
      </c>
      <c r="B51" s="280"/>
      <c r="C51" s="124"/>
      <c r="D51" s="122">
        <f>D52+D53</f>
        <v>432</v>
      </c>
      <c r="E51" s="121"/>
      <c r="F51" s="120">
        <f>F52+F53</f>
        <v>55</v>
      </c>
      <c r="G51" s="119"/>
      <c r="H51" s="123">
        <f t="shared" si="4"/>
        <v>12.731481481481483</v>
      </c>
      <c r="I51" s="122">
        <f>I52+I53</f>
        <v>440.6</v>
      </c>
      <c r="J51" s="121"/>
      <c r="K51" s="120">
        <f>K52+K53</f>
        <v>55</v>
      </c>
      <c r="L51" s="119"/>
      <c r="M51" s="118">
        <f t="shared" si="5"/>
        <v>12.482977757603269</v>
      </c>
      <c r="N51" s="113"/>
      <c r="O51" s="117"/>
      <c r="P51" s="111"/>
      <c r="Q51" s="112"/>
      <c r="R51" s="112"/>
      <c r="S51" s="112"/>
      <c r="T51" s="116"/>
      <c r="U51" s="115"/>
      <c r="V51" s="114"/>
      <c r="W51" s="113"/>
      <c r="X51" s="112"/>
      <c r="Y51" s="111"/>
    </row>
    <row r="52" spans="1:25" s="92" customFormat="1" ht="17.25" customHeight="1">
      <c r="A52" s="277" t="s">
        <v>13</v>
      </c>
      <c r="B52" s="278"/>
      <c r="C52" s="91"/>
      <c r="D52" s="93">
        <v>306.7</v>
      </c>
      <c r="E52" s="89"/>
      <c r="F52" s="89">
        <v>31.7</v>
      </c>
      <c r="G52" s="109"/>
      <c r="H52" s="89">
        <f t="shared" si="4"/>
        <v>10.335833061623736</v>
      </c>
      <c r="I52" s="88">
        <v>312.8</v>
      </c>
      <c r="J52" s="89"/>
      <c r="K52" s="89">
        <v>31.7</v>
      </c>
      <c r="L52" s="109"/>
      <c r="M52" s="84">
        <f t="shared" si="5"/>
        <v>10.134271099744245</v>
      </c>
      <c r="N52" s="104" t="s">
        <v>12</v>
      </c>
      <c r="O52" s="103" t="s">
        <v>9</v>
      </c>
      <c r="P52" s="102" t="s">
        <v>11</v>
      </c>
      <c r="Q52" s="103" t="s">
        <v>10</v>
      </c>
      <c r="R52" s="103" t="s">
        <v>9</v>
      </c>
      <c r="S52" s="103" t="s">
        <v>8</v>
      </c>
      <c r="T52" s="81" t="s">
        <v>2</v>
      </c>
      <c r="U52" s="106" t="s">
        <v>2</v>
      </c>
      <c r="V52" s="105" t="s">
        <v>2</v>
      </c>
      <c r="W52" s="104" t="s">
        <v>2</v>
      </c>
      <c r="X52" s="103" t="s">
        <v>2</v>
      </c>
      <c r="Y52" s="102" t="s">
        <v>2</v>
      </c>
    </row>
    <row r="53" spans="1:25" s="78" customFormat="1" ht="14.25" customHeight="1">
      <c r="A53" s="277" t="s">
        <v>7</v>
      </c>
      <c r="B53" s="278"/>
      <c r="C53" s="91"/>
      <c r="D53" s="93">
        <v>125.3</v>
      </c>
      <c r="E53" s="87"/>
      <c r="F53" s="89">
        <v>23.3</v>
      </c>
      <c r="G53" s="108"/>
      <c r="H53" s="89">
        <f t="shared" si="4"/>
        <v>18.595371109337592</v>
      </c>
      <c r="I53" s="93">
        <v>127.8</v>
      </c>
      <c r="J53" s="87"/>
      <c r="K53" s="89">
        <v>23.3</v>
      </c>
      <c r="L53" s="108"/>
      <c r="M53" s="84">
        <f t="shared" si="5"/>
        <v>18.231611893583725</v>
      </c>
      <c r="N53" s="104">
        <v>165.9</v>
      </c>
      <c r="O53" s="103">
        <v>25.4</v>
      </c>
      <c r="P53" s="107">
        <f>O53/N53*100</f>
        <v>15.310427968655816</v>
      </c>
      <c r="Q53" s="103">
        <v>173</v>
      </c>
      <c r="R53" s="103">
        <v>20.399999999999999</v>
      </c>
      <c r="S53" s="107">
        <f>R53/Q53*100</f>
        <v>11.791907514450866</v>
      </c>
      <c r="T53" s="81" t="s">
        <v>2</v>
      </c>
      <c r="U53" s="106" t="s">
        <v>2</v>
      </c>
      <c r="V53" s="105" t="s">
        <v>2</v>
      </c>
      <c r="W53" s="104" t="s">
        <v>2</v>
      </c>
      <c r="X53" s="103" t="s">
        <v>2</v>
      </c>
      <c r="Y53" s="102" t="s">
        <v>2</v>
      </c>
    </row>
    <row r="54" spans="1:25" s="94" customFormat="1" ht="14.25" customHeight="1">
      <c r="A54" s="288" t="s">
        <v>6</v>
      </c>
      <c r="B54" s="289"/>
      <c r="C54" s="65"/>
      <c r="D54" s="101">
        <f>D55+D56</f>
        <v>85.3</v>
      </c>
      <c r="E54" s="63"/>
      <c r="F54" s="100">
        <f>F55+F56</f>
        <v>0</v>
      </c>
      <c r="G54" s="99"/>
      <c r="H54" s="100">
        <f t="shared" si="4"/>
        <v>0</v>
      </c>
      <c r="I54" s="101">
        <f>I56+I55</f>
        <v>85.3</v>
      </c>
      <c r="J54" s="63"/>
      <c r="K54" s="100">
        <f>K55+K56</f>
        <v>0</v>
      </c>
      <c r="L54" s="99"/>
      <c r="M54" s="98">
        <f t="shared" si="5"/>
        <v>0</v>
      </c>
      <c r="N54" s="96"/>
      <c r="O54" s="95"/>
      <c r="P54" s="95"/>
      <c r="Q54" s="96"/>
      <c r="R54" s="95"/>
      <c r="S54" s="95"/>
      <c r="T54" s="97"/>
      <c r="U54" s="95"/>
      <c r="V54" s="95"/>
      <c r="W54" s="96"/>
      <c r="X54" s="95"/>
      <c r="Y54" s="95"/>
    </row>
    <row r="55" spans="1:25" s="92" customFormat="1" ht="14.25" customHeight="1">
      <c r="A55" s="277" t="s">
        <v>5</v>
      </c>
      <c r="B55" s="278"/>
      <c r="C55" s="91"/>
      <c r="D55" s="93">
        <v>76</v>
      </c>
      <c r="E55" s="89" t="s">
        <v>3</v>
      </c>
      <c r="F55" s="89">
        <v>0</v>
      </c>
      <c r="G55" s="85"/>
      <c r="H55" s="89">
        <f t="shared" si="4"/>
        <v>0</v>
      </c>
      <c r="I55" s="88">
        <v>76</v>
      </c>
      <c r="J55" s="87" t="s">
        <v>3</v>
      </c>
      <c r="K55" s="89">
        <v>0</v>
      </c>
      <c r="L55" s="85"/>
      <c r="M55" s="84">
        <f t="shared" si="5"/>
        <v>0</v>
      </c>
      <c r="N55" s="81" t="s">
        <v>2</v>
      </c>
      <c r="O55" s="80">
        <v>0</v>
      </c>
      <c r="P55" s="79">
        <v>0</v>
      </c>
      <c r="Q55" s="81" t="s">
        <v>2</v>
      </c>
      <c r="R55" s="80">
        <v>0</v>
      </c>
      <c r="S55" s="80">
        <v>0</v>
      </c>
      <c r="T55" s="81" t="s">
        <v>2</v>
      </c>
      <c r="U55" s="83">
        <v>0</v>
      </c>
      <c r="V55" s="82">
        <v>0</v>
      </c>
      <c r="W55" s="81" t="s">
        <v>2</v>
      </c>
      <c r="X55" s="80">
        <v>0</v>
      </c>
      <c r="Y55" s="79">
        <v>0</v>
      </c>
    </row>
    <row r="56" spans="1:25" s="78" customFormat="1" ht="14.25" customHeight="1">
      <c r="A56" s="277" t="s">
        <v>4</v>
      </c>
      <c r="B56" s="287"/>
      <c r="C56" s="91"/>
      <c r="D56" s="88">
        <v>9.3000000000000007</v>
      </c>
      <c r="E56" s="90" t="s">
        <v>3</v>
      </c>
      <c r="F56" s="86">
        <v>0</v>
      </c>
      <c r="G56" s="85"/>
      <c r="H56" s="89">
        <f t="shared" si="4"/>
        <v>0</v>
      </c>
      <c r="I56" s="88">
        <v>9.3000000000000007</v>
      </c>
      <c r="J56" s="87" t="s">
        <v>3</v>
      </c>
      <c r="K56" s="86">
        <v>0</v>
      </c>
      <c r="L56" s="85"/>
      <c r="M56" s="84">
        <f t="shared" si="5"/>
        <v>0</v>
      </c>
      <c r="N56" s="81" t="s">
        <v>2</v>
      </c>
      <c r="O56" s="80" t="s">
        <v>2</v>
      </c>
      <c r="P56" s="79" t="s">
        <v>2</v>
      </c>
      <c r="Q56" s="81" t="s">
        <v>2</v>
      </c>
      <c r="R56" s="80" t="s">
        <v>2</v>
      </c>
      <c r="S56" s="80" t="s">
        <v>2</v>
      </c>
      <c r="T56" s="81" t="s">
        <v>2</v>
      </c>
      <c r="U56" s="83" t="s">
        <v>2</v>
      </c>
      <c r="V56" s="82" t="s">
        <v>2</v>
      </c>
      <c r="W56" s="81" t="s">
        <v>2</v>
      </c>
      <c r="X56" s="80" t="s">
        <v>2</v>
      </c>
      <c r="Y56" s="79" t="s">
        <v>2</v>
      </c>
    </row>
    <row r="57" spans="1:25" s="55" customFormat="1" ht="14.25" customHeight="1">
      <c r="A57" s="285" t="s">
        <v>1</v>
      </c>
      <c r="B57" s="286"/>
      <c r="C57" s="77"/>
      <c r="D57" s="76">
        <f>D8+D17+D50-D10-D20-D27-D28</f>
        <v>3032.3379999999997</v>
      </c>
      <c r="E57" s="75"/>
      <c r="F57" s="74">
        <f>F8+F17+F50-F10-F20-F27-F28</f>
        <v>284.62600000000003</v>
      </c>
      <c r="G57" s="73"/>
      <c r="H57" s="72">
        <f t="shared" si="4"/>
        <v>9.3863546873732435</v>
      </c>
      <c r="I57" s="76">
        <f>I8+I17+I50-I10-I20-I27-I28</f>
        <v>3029.18</v>
      </c>
      <c r="J57" s="75"/>
      <c r="K57" s="74">
        <f>K8+K17+K50-K10-K20-K27-K28</f>
        <v>280.62599999999998</v>
      </c>
      <c r="L57" s="73"/>
      <c r="M57" s="72">
        <f t="shared" si="5"/>
        <v>9.2640912722254853</v>
      </c>
      <c r="N57" s="69"/>
      <c r="O57" s="69"/>
      <c r="P57" s="68"/>
      <c r="Q57" s="69"/>
      <c r="R57" s="69"/>
      <c r="S57" s="68"/>
      <c r="T57" s="71"/>
      <c r="U57" s="71"/>
      <c r="V57" s="70"/>
      <c r="W57" s="69"/>
      <c r="X57" s="69"/>
      <c r="Y57" s="68"/>
    </row>
    <row r="58" spans="1:25" s="55" customFormat="1" ht="14.25" customHeight="1">
      <c r="A58" s="67" t="s">
        <v>0</v>
      </c>
      <c r="B58" s="66"/>
      <c r="C58" s="65"/>
      <c r="D58" s="64">
        <f>D8+D17+D50-D15-D38-D42-D44-D56-D16</f>
        <v>3263.4779999999996</v>
      </c>
      <c r="E58" s="63"/>
      <c r="F58" s="62">
        <f>F8+F17+F50-F15-F38-F42-F44-F56-F16</f>
        <v>319.92600000000004</v>
      </c>
      <c r="G58" s="61"/>
      <c r="H58" s="60">
        <f t="shared" si="4"/>
        <v>9.8032222064925847</v>
      </c>
      <c r="I58" s="62">
        <f xml:space="preserve"> I8+I17+I50-I15-I38-I42-I44-I56-I16</f>
        <v>3260.2999999999997</v>
      </c>
      <c r="J58" s="63"/>
      <c r="K58" s="62">
        <f>K8+K17+K50-K15-K38-K42-K44-K56-K16</f>
        <v>314.92599999999999</v>
      </c>
      <c r="L58" s="61"/>
      <c r="M58" s="60">
        <f>+K58/I58*100</f>
        <v>9.6594178449835901</v>
      </c>
      <c r="N58" s="57"/>
      <c r="O58" s="57"/>
      <c r="P58" s="56"/>
      <c r="Q58" s="57"/>
      <c r="R58" s="57"/>
      <c r="S58" s="56"/>
      <c r="T58" s="59"/>
      <c r="U58" s="59"/>
      <c r="V58" s="58"/>
      <c r="W58" s="57"/>
      <c r="X58" s="57"/>
      <c r="Y58" s="56"/>
    </row>
    <row r="59" spans="1:25" ht="14.1" customHeight="1">
      <c r="A59" s="54"/>
      <c r="B59" s="53"/>
      <c r="C59" s="50"/>
      <c r="D59" s="52"/>
      <c r="E59" s="51"/>
      <c r="F59" s="50"/>
      <c r="G59" s="50"/>
      <c r="H59" s="50"/>
      <c r="I59" s="49"/>
      <c r="J59" s="41"/>
      <c r="L59" s="48"/>
      <c r="M59" s="17"/>
      <c r="N59" s="46"/>
      <c r="O59" s="44"/>
      <c r="P59" s="47"/>
      <c r="Q59" s="46"/>
      <c r="R59" s="45"/>
      <c r="S59" s="44"/>
      <c r="W59" s="43"/>
      <c r="X59" s="43"/>
      <c r="Y59" s="43"/>
    </row>
    <row r="60" spans="1:25" ht="30.95" customHeight="1">
      <c r="A60" s="284"/>
      <c r="B60" s="284"/>
      <c r="D60" s="14"/>
      <c r="F60" s="13"/>
      <c r="G60" s="6"/>
      <c r="H60" s="12"/>
      <c r="I60" s="42"/>
      <c r="J60" s="41"/>
      <c r="K60" s="17"/>
      <c r="L60" s="15"/>
      <c r="M60" s="12"/>
      <c r="N60" s="13"/>
      <c r="O60" s="13"/>
      <c r="P60" s="13"/>
      <c r="Q60" s="4"/>
      <c r="R60" s="4"/>
      <c r="S60" s="39"/>
      <c r="T60" s="39"/>
      <c r="U60" s="10"/>
      <c r="V60" s="10"/>
      <c r="W60" s="10"/>
    </row>
    <row r="61" spans="1:25" ht="12.75">
      <c r="A61" s="35"/>
      <c r="B61" s="35"/>
      <c r="C61" s="35"/>
      <c r="D61" s="35"/>
      <c r="E61" s="35"/>
      <c r="F61" s="35"/>
      <c r="G61" s="35"/>
      <c r="H61" s="27"/>
      <c r="I61" s="27"/>
      <c r="J61" s="27"/>
      <c r="K61" s="27"/>
      <c r="L61" s="35"/>
      <c r="M61" s="35"/>
      <c r="N61" s="20"/>
      <c r="O61" s="40"/>
      <c r="P61" s="35"/>
      <c r="Q61" s="34"/>
      <c r="R61" s="20"/>
      <c r="S61" s="20"/>
      <c r="T61" s="20"/>
      <c r="U61" s="20"/>
      <c r="V61" s="39"/>
      <c r="W61" s="10"/>
    </row>
    <row r="62" spans="1:25" ht="12.75">
      <c r="A62" s="20"/>
      <c r="B62" s="20"/>
      <c r="C62" s="20"/>
      <c r="D62" s="37"/>
      <c r="E62" s="35"/>
      <c r="F62" s="34"/>
      <c r="G62" s="35"/>
      <c r="H62" s="36"/>
      <c r="I62" s="34"/>
      <c r="J62" s="35"/>
      <c r="K62" s="34"/>
      <c r="L62" s="23"/>
      <c r="M62" s="36"/>
      <c r="N62" s="20"/>
      <c r="O62" s="38"/>
      <c r="P62" s="34"/>
      <c r="Q62" s="34"/>
      <c r="R62" s="20"/>
      <c r="S62" s="20"/>
      <c r="T62" s="20"/>
      <c r="U62" s="20"/>
      <c r="V62" s="39"/>
      <c r="W62" s="10"/>
    </row>
    <row r="63" spans="1:25" ht="12.75">
      <c r="A63" s="29"/>
      <c r="B63" s="29"/>
      <c r="C63" s="29"/>
      <c r="D63" s="28"/>
      <c r="E63" s="27"/>
      <c r="F63" s="26"/>
      <c r="G63" s="27"/>
      <c r="H63" s="24"/>
      <c r="I63" s="26"/>
      <c r="J63" s="27"/>
      <c r="K63" s="26"/>
      <c r="L63" s="25"/>
      <c r="M63" s="24"/>
      <c r="N63" s="20"/>
      <c r="O63" s="38"/>
      <c r="P63" s="34"/>
      <c r="Q63" s="34"/>
      <c r="R63" s="20"/>
      <c r="S63" s="20"/>
      <c r="T63" s="20"/>
      <c r="U63" s="20"/>
      <c r="V63" s="39"/>
      <c r="W63" s="10"/>
    </row>
    <row r="64" spans="1:25" ht="12.75">
      <c r="A64" s="29"/>
      <c r="B64" s="29"/>
      <c r="C64" s="29"/>
      <c r="D64" s="28"/>
      <c r="E64" s="27"/>
      <c r="F64" s="26"/>
      <c r="G64" s="27"/>
      <c r="H64" s="24"/>
      <c r="I64" s="26"/>
      <c r="J64" s="27"/>
      <c r="K64" s="26"/>
      <c r="L64" s="25"/>
      <c r="M64" s="24"/>
      <c r="N64" s="34"/>
      <c r="O64" s="34"/>
      <c r="P64" s="34"/>
      <c r="Q64" s="20"/>
      <c r="R64" s="20"/>
      <c r="S64" s="20"/>
      <c r="T64" s="20"/>
      <c r="U64" s="20"/>
      <c r="V64" s="10"/>
      <c r="W64" s="10"/>
    </row>
    <row r="65" spans="1:23" ht="12.75">
      <c r="A65" s="29"/>
      <c r="B65" s="29"/>
      <c r="C65" s="29"/>
      <c r="D65" s="28"/>
      <c r="E65" s="27"/>
      <c r="F65" s="26"/>
      <c r="G65" s="27"/>
      <c r="H65" s="24"/>
      <c r="I65" s="26"/>
      <c r="J65" s="27"/>
      <c r="K65" s="26"/>
      <c r="L65" s="25"/>
      <c r="M65" s="24"/>
      <c r="N65" s="34"/>
      <c r="O65" s="34"/>
      <c r="P65" s="34"/>
      <c r="Q65" s="20"/>
      <c r="R65" s="20"/>
      <c r="S65" s="20"/>
      <c r="T65" s="20"/>
      <c r="U65" s="20"/>
      <c r="V65" s="10"/>
      <c r="W65" s="10"/>
    </row>
    <row r="66" spans="1:23" ht="12.75">
      <c r="A66" s="29"/>
      <c r="B66" s="29"/>
      <c r="C66" s="29"/>
      <c r="D66" s="28"/>
      <c r="E66" s="27"/>
      <c r="F66" s="26"/>
      <c r="G66" s="27"/>
      <c r="H66" s="24"/>
      <c r="I66" s="26"/>
      <c r="J66" s="27"/>
      <c r="K66" s="26"/>
      <c r="L66" s="25"/>
      <c r="M66" s="24"/>
      <c r="N66" s="34"/>
      <c r="O66" s="34"/>
      <c r="P66" s="34"/>
      <c r="Q66" s="20"/>
      <c r="R66" s="20"/>
      <c r="S66" s="20"/>
      <c r="T66" s="20"/>
      <c r="U66" s="20"/>
      <c r="V66" s="10"/>
      <c r="W66" s="10"/>
    </row>
    <row r="67" spans="1:23" ht="12.75">
      <c r="A67" s="29"/>
      <c r="B67" s="29"/>
      <c r="C67" s="29"/>
      <c r="D67" s="28"/>
      <c r="E67" s="27"/>
      <c r="F67" s="26"/>
      <c r="G67" s="27"/>
      <c r="H67" s="24"/>
      <c r="I67" s="26"/>
      <c r="J67" s="27"/>
      <c r="K67" s="26"/>
      <c r="L67" s="25"/>
      <c r="M67" s="24"/>
      <c r="N67" s="34"/>
      <c r="O67" s="34"/>
      <c r="P67" s="34"/>
      <c r="Q67" s="20"/>
      <c r="R67" s="20"/>
      <c r="S67" s="20"/>
      <c r="T67" s="20"/>
      <c r="U67" s="20"/>
      <c r="V67" s="10"/>
      <c r="W67" s="10"/>
    </row>
    <row r="68" spans="1:23" ht="12.75">
      <c r="A68" s="20"/>
      <c r="B68" s="20"/>
      <c r="C68" s="20"/>
      <c r="D68" s="37"/>
      <c r="E68" s="35"/>
      <c r="F68" s="34"/>
      <c r="G68" s="35"/>
      <c r="H68" s="36"/>
      <c r="I68" s="34"/>
      <c r="J68" s="35"/>
      <c r="K68" s="34"/>
      <c r="L68" s="23"/>
      <c r="M68" s="36"/>
      <c r="N68" s="20"/>
      <c r="O68" s="38"/>
      <c r="P68" s="34"/>
      <c r="Q68" s="34"/>
      <c r="R68" s="20"/>
      <c r="S68" s="20"/>
      <c r="T68" s="20"/>
      <c r="U68" s="20"/>
      <c r="V68" s="10"/>
      <c r="W68" s="10"/>
    </row>
    <row r="69" spans="1:23" ht="12.75">
      <c r="A69" s="29"/>
      <c r="B69" s="29"/>
      <c r="C69" s="29"/>
      <c r="D69" s="28"/>
      <c r="E69" s="27"/>
      <c r="F69" s="26"/>
      <c r="G69" s="27"/>
      <c r="H69" s="24"/>
      <c r="I69" s="26"/>
      <c r="J69" s="27"/>
      <c r="K69" s="26"/>
      <c r="L69" s="25"/>
      <c r="M69" s="24"/>
      <c r="N69" s="34"/>
      <c r="O69" s="34"/>
      <c r="P69" s="34"/>
      <c r="Q69" s="20"/>
      <c r="R69" s="20"/>
      <c r="S69" s="20"/>
      <c r="T69" s="20"/>
      <c r="U69" s="20"/>
      <c r="V69" s="10"/>
      <c r="W69" s="10"/>
    </row>
    <row r="70" spans="1:23" ht="12.75">
      <c r="A70" s="29"/>
      <c r="B70" s="29"/>
      <c r="C70" s="29"/>
      <c r="D70" s="28"/>
      <c r="E70" s="27"/>
      <c r="F70" s="26"/>
      <c r="G70" s="27"/>
      <c r="H70" s="24"/>
      <c r="I70" s="26"/>
      <c r="J70" s="27"/>
      <c r="K70" s="26"/>
      <c r="L70" s="25"/>
      <c r="M70" s="24"/>
      <c r="N70" s="34"/>
      <c r="O70" s="34"/>
      <c r="P70" s="34"/>
      <c r="Q70" s="20"/>
      <c r="R70" s="20"/>
      <c r="S70" s="20"/>
      <c r="T70" s="20"/>
      <c r="U70" s="20"/>
      <c r="V70" s="10"/>
      <c r="W70" s="10"/>
    </row>
    <row r="71" spans="1:23" ht="12.75">
      <c r="A71" s="20"/>
      <c r="B71" s="29"/>
      <c r="C71" s="20"/>
      <c r="D71" s="37"/>
      <c r="E71" s="35"/>
      <c r="F71" s="34"/>
      <c r="G71" s="35"/>
      <c r="H71" s="36"/>
      <c r="I71" s="34"/>
      <c r="J71" s="35"/>
      <c r="K71" s="34"/>
      <c r="L71" s="23"/>
      <c r="M71" s="20"/>
      <c r="N71" s="20"/>
      <c r="O71" s="20"/>
      <c r="P71" s="23"/>
      <c r="Q71" s="23"/>
      <c r="R71" s="22"/>
      <c r="S71" s="21"/>
      <c r="T71" s="21"/>
      <c r="U71" s="20"/>
      <c r="V71" s="10"/>
      <c r="W71" s="10"/>
    </row>
    <row r="72" spans="1:23" ht="12.75">
      <c r="A72" s="33"/>
      <c r="B72" s="32"/>
      <c r="C72" s="31"/>
      <c r="D72" s="30"/>
      <c r="E72" s="27"/>
      <c r="F72" s="26"/>
      <c r="G72" s="27"/>
      <c r="H72" s="24"/>
      <c r="I72" s="26"/>
      <c r="J72" s="27"/>
      <c r="K72" s="26"/>
      <c r="L72" s="25"/>
      <c r="M72" s="20"/>
      <c r="N72" s="23"/>
      <c r="O72" s="20"/>
      <c r="P72" s="23"/>
      <c r="Q72" s="23"/>
      <c r="R72" s="22"/>
      <c r="S72" s="21"/>
      <c r="T72" s="21"/>
      <c r="U72" s="20"/>
      <c r="V72" s="10"/>
      <c r="W72" s="10"/>
    </row>
    <row r="73" spans="1:23">
      <c r="A73" s="20"/>
      <c r="C73" s="29"/>
      <c r="D73" s="28"/>
      <c r="E73" s="27"/>
      <c r="F73" s="26"/>
      <c r="G73" s="27"/>
      <c r="H73" s="24"/>
      <c r="I73" s="26"/>
      <c r="J73" s="27"/>
      <c r="K73" s="26"/>
      <c r="L73" s="25"/>
      <c r="M73" s="24"/>
      <c r="O73" s="20"/>
      <c r="P73" s="23"/>
      <c r="Q73" s="23"/>
      <c r="R73" s="22"/>
      <c r="S73" s="21"/>
      <c r="T73" s="21"/>
      <c r="U73" s="20"/>
      <c r="V73" s="10"/>
      <c r="W73" s="10"/>
    </row>
    <row r="74" spans="1:23">
      <c r="A74" s="4"/>
      <c r="B74" s="17"/>
      <c r="N74" s="3"/>
      <c r="O74" s="18"/>
      <c r="P74" s="9"/>
      <c r="Q74" s="9"/>
      <c r="R74" s="17"/>
      <c r="S74" s="17"/>
      <c r="T74" s="19"/>
    </row>
    <row r="75" spans="1:23">
      <c r="A75" s="17"/>
      <c r="N75" s="3"/>
      <c r="O75" s="18"/>
      <c r="P75" s="9"/>
      <c r="Q75" s="9"/>
      <c r="R75" s="17"/>
      <c r="S75" s="17"/>
      <c r="T75" s="17"/>
    </row>
    <row r="76" spans="1:23">
      <c r="A76" s="4"/>
      <c r="I76" s="13"/>
      <c r="K76" s="13"/>
      <c r="L76" s="15"/>
      <c r="M76" s="12"/>
      <c r="S76" s="11"/>
      <c r="T76" s="11"/>
      <c r="U76" s="10"/>
      <c r="V76" s="10"/>
    </row>
    <row r="77" spans="1:23">
      <c r="A77" s="16"/>
      <c r="D77" s="14"/>
      <c r="F77" s="13"/>
      <c r="G77" s="6"/>
      <c r="H77" s="12"/>
      <c r="I77" s="13"/>
      <c r="K77" s="13"/>
      <c r="L77" s="15"/>
      <c r="M77" s="12"/>
      <c r="S77" s="11"/>
      <c r="T77" s="11"/>
      <c r="U77" s="10"/>
      <c r="V77" s="10"/>
    </row>
    <row r="78" spans="1:23">
      <c r="A78" s="16"/>
      <c r="D78" s="14"/>
      <c r="F78" s="13"/>
      <c r="G78" s="6"/>
      <c r="H78" s="12"/>
      <c r="I78" s="13"/>
      <c r="K78" s="13"/>
      <c r="L78" s="15"/>
      <c r="M78" s="12"/>
      <c r="S78" s="11"/>
      <c r="T78" s="11"/>
      <c r="U78" s="10"/>
    </row>
    <row r="79" spans="1:23">
      <c r="D79" s="14"/>
      <c r="F79" s="13"/>
      <c r="G79" s="6"/>
      <c r="H79" s="12"/>
      <c r="S79" s="11"/>
      <c r="T79" s="11"/>
      <c r="U79" s="10"/>
    </row>
    <row r="83" spans="9:9">
      <c r="I83" s="9"/>
    </row>
    <row r="84" spans="9:9">
      <c r="I84" s="8"/>
    </row>
    <row r="85" spans="9:9">
      <c r="I85" s="8"/>
    </row>
  </sheetData>
  <mergeCells count="75">
    <mergeCell ref="A25:B25"/>
    <mergeCell ref="A20:B20"/>
    <mergeCell ref="A12:B12"/>
    <mergeCell ref="A21:B21"/>
    <mergeCell ref="A27:B27"/>
    <mergeCell ref="A28:B28"/>
    <mergeCell ref="A29:B29"/>
    <mergeCell ref="A26:B26"/>
    <mergeCell ref="A47:B47"/>
    <mergeCell ref="A42:B42"/>
    <mergeCell ref="A33:B33"/>
    <mergeCell ref="A38:B38"/>
    <mergeCell ref="A39:B39"/>
    <mergeCell ref="Y6:Y7"/>
    <mergeCell ref="W5:Y5"/>
    <mergeCell ref="F6:G7"/>
    <mergeCell ref="U6:U7"/>
    <mergeCell ref="X6:X7"/>
    <mergeCell ref="Q5:S5"/>
    <mergeCell ref="Q6:Q7"/>
    <mergeCell ref="W6:W7"/>
    <mergeCell ref="M6:M7"/>
    <mergeCell ref="A60:B60"/>
    <mergeCell ref="A57:B57"/>
    <mergeCell ref="A46:B46"/>
    <mergeCell ref="A56:B56"/>
    <mergeCell ref="A55:B55"/>
    <mergeCell ref="A54:B54"/>
    <mergeCell ref="A53:B53"/>
    <mergeCell ref="A49:B49"/>
    <mergeCell ref="A52:B52"/>
    <mergeCell ref="A51:B51"/>
    <mergeCell ref="A50:B50"/>
    <mergeCell ref="A48:B48"/>
    <mergeCell ref="A41:B41"/>
    <mergeCell ref="A32:B32"/>
    <mergeCell ref="A34:B34"/>
    <mergeCell ref="A45:B45"/>
    <mergeCell ref="A44:B44"/>
    <mergeCell ref="A43:B43"/>
    <mergeCell ref="A37:B37"/>
    <mergeCell ref="A36:B36"/>
    <mergeCell ref="A35:B35"/>
    <mergeCell ref="A8:B8"/>
    <mergeCell ref="A23:B23"/>
    <mergeCell ref="A24:B24"/>
    <mergeCell ref="A40:B40"/>
    <mergeCell ref="A22:B22"/>
    <mergeCell ref="A31:B31"/>
    <mergeCell ref="A9:B9"/>
    <mergeCell ref="A11:B11"/>
    <mergeCell ref="A13:B13"/>
    <mergeCell ref="A30:B30"/>
    <mergeCell ref="A17:B17"/>
    <mergeCell ref="A15:B15"/>
    <mergeCell ref="A19:B19"/>
    <mergeCell ref="A14:B14"/>
    <mergeCell ref="A18:B18"/>
    <mergeCell ref="A10:B10"/>
    <mergeCell ref="K6:L7"/>
    <mergeCell ref="O6:O7"/>
    <mergeCell ref="R6:R7"/>
    <mergeCell ref="A5:B7"/>
    <mergeCell ref="D5:H5"/>
    <mergeCell ref="P6:P7"/>
    <mergeCell ref="I5:M5"/>
    <mergeCell ref="D6:E7"/>
    <mergeCell ref="H6:H7"/>
    <mergeCell ref="I6:J7"/>
    <mergeCell ref="T5:V5"/>
    <mergeCell ref="T6:T7"/>
    <mergeCell ref="V6:V7"/>
    <mergeCell ref="N5:P5"/>
    <mergeCell ref="N6:N7"/>
    <mergeCell ref="S6:S7"/>
  </mergeCells>
  <printOptions horizontalCentered="1" gridLines="1" gridLinesSet="0"/>
  <pageMargins left="0.25" right="0.25" top="0.75" bottom="0.75" header="0.3" footer="0.3"/>
  <pageSetup paperSize="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1.2 </vt:lpstr>
      <vt:lpstr>'Table 1.2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2022-04-01T14:04:31Z</dcterms:created>
  <dcterms:modified xsi:type="dcterms:W3CDTF">2022-04-01T14:06:41Z</dcterms:modified>
</cp:coreProperties>
</file>